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ropbox\_Petanque\MČR klubů\Kluby 2018\"/>
    </mc:Choice>
  </mc:AlternateContent>
  <xr:revisionPtr revIDLastSave="0" documentId="10_ncr:100000_{95EA7A21-E95B-494B-8AFF-EF3B259C4594}" xr6:coauthVersionLast="31" xr6:coauthVersionMax="31" xr10:uidLastSave="{00000000-0000-0000-0000-000000000000}"/>
  <bookViews>
    <workbookView xWindow="-30" yWindow="-30" windowWidth="13815" windowHeight="12240" tabRatio="920" activeTab="1" xr2:uid="{00000000-000D-0000-FFFF-FFFF00000000}"/>
  </bookViews>
  <sheets>
    <sheet name="MČR 2018 - týmy" sheetId="11" r:id="rId1"/>
    <sheet name="Průběžné pořadí" sheetId="18" r:id="rId2"/>
    <sheet name="Tabulka Extraliga" sheetId="17" r:id="rId3"/>
    <sheet name="Tabulka 1. liga A" sheetId="19" r:id="rId4"/>
    <sheet name="Tabulka 1. liga B" sheetId="20" r:id="rId5"/>
    <sheet name="Play off 1. ligy" sheetId="23" r:id="rId6"/>
    <sheet name="Soupisky 1. liga" sheetId="14" r:id="rId7"/>
    <sheet name="Soupisky Extraliga" sheetId="16" r:id="rId8"/>
    <sheet name="Rozpis 1. liga" sheetId="15" r:id="rId9"/>
    <sheet name="Rozpis Extraliga" sheetId="6" r:id="rId10"/>
    <sheet name="Zápis utkání" sheetId="12" r:id="rId11"/>
    <sheet name="Vzor vyplněného zápisu" sheetId="21" r:id="rId12"/>
  </sheets>
  <calcPr calcId="179017"/>
  <webPublishObjects count="1">
    <webPublishObject id="30059" divId="mcrklubu2012_30059" destinationFile="C:\Documents and Settings\PC\Plocha\mcrklubu2012.mht"/>
  </webPublishObjects>
</workbook>
</file>

<file path=xl/calcChain.xml><?xml version="1.0" encoding="utf-8"?>
<calcChain xmlns="http://schemas.openxmlformats.org/spreadsheetml/2006/main">
  <c r="AV22" i="20" l="1"/>
  <c r="AV18" i="20"/>
  <c r="AV14" i="20"/>
  <c r="AV10" i="20"/>
  <c r="AV22" i="19"/>
  <c r="AV18" i="19"/>
  <c r="AV14" i="19"/>
  <c r="AV10" i="19"/>
  <c r="AV6" i="19"/>
  <c r="AV26" i="20" l="1"/>
  <c r="G27" i="18" s="1"/>
  <c r="AI26" i="20"/>
  <c r="AF26" i="20"/>
  <c r="AO22" i="20" s="1"/>
  <c r="AC26" i="20"/>
  <c r="AL18" i="20" s="1"/>
  <c r="Z26" i="20"/>
  <c r="AO18" i="20" s="1"/>
  <c r="W26" i="20"/>
  <c r="T26" i="20"/>
  <c r="AO14" i="20" s="1"/>
  <c r="Q26" i="20"/>
  <c r="AL10" i="20" s="1"/>
  <c r="N26" i="20"/>
  <c r="AO10" i="20" s="1"/>
  <c r="K26" i="20"/>
  <c r="AL6" i="20" s="1"/>
  <c r="H26" i="20"/>
  <c r="G29" i="18"/>
  <c r="AL22" i="20"/>
  <c r="AC22" i="20"/>
  <c r="AF18" i="20" s="1"/>
  <c r="Z22" i="20"/>
  <c r="AI18" i="20" s="1"/>
  <c r="W22" i="20"/>
  <c r="AF14" i="20" s="1"/>
  <c r="T22" i="20"/>
  <c r="AI14" i="20" s="1"/>
  <c r="Q22" i="20"/>
  <c r="AF10" i="20" s="1"/>
  <c r="N22" i="20"/>
  <c r="AI10" i="20" s="1"/>
  <c r="K22" i="20"/>
  <c r="AF6" i="20" s="1"/>
  <c r="H22" i="20"/>
  <c r="G28" i="18"/>
  <c r="W18" i="20"/>
  <c r="Z14" i="20" s="1"/>
  <c r="T18" i="20"/>
  <c r="AC14" i="20" s="1"/>
  <c r="Q18" i="20"/>
  <c r="Z10" i="20" s="1"/>
  <c r="N18" i="20"/>
  <c r="AC10" i="20" s="1"/>
  <c r="K18" i="20"/>
  <c r="H18" i="20"/>
  <c r="AC6" i="20" s="1"/>
  <c r="G30" i="18"/>
  <c r="AL14" i="20"/>
  <c r="Q14" i="20"/>
  <c r="T10" i="20" s="1"/>
  <c r="N14" i="20"/>
  <c r="W10" i="20" s="1"/>
  <c r="K14" i="20"/>
  <c r="T6" i="20" s="1"/>
  <c r="H14" i="20"/>
  <c r="G31" i="18"/>
  <c r="K10" i="20"/>
  <c r="H10" i="20"/>
  <c r="Q6" i="20" s="1"/>
  <c r="AV6" i="20"/>
  <c r="G26" i="18" s="1"/>
  <c r="Z6" i="20"/>
  <c r="N6" i="20"/>
  <c r="AV26" i="19"/>
  <c r="G20" i="18" s="1"/>
  <c r="G19" i="18"/>
  <c r="G16" i="18"/>
  <c r="G15" i="18"/>
  <c r="G18" i="18"/>
  <c r="G17" i="18"/>
  <c r="AI26" i="19"/>
  <c r="AL22" i="19" s="1"/>
  <c r="AF26" i="19"/>
  <c r="AO22" i="19" s="1"/>
  <c r="AC26" i="19"/>
  <c r="AL18" i="19" s="1"/>
  <c r="Z26" i="19"/>
  <c r="AO18" i="19" s="1"/>
  <c r="W26" i="19"/>
  <c r="AL14" i="19" s="1"/>
  <c r="T26" i="19"/>
  <c r="AO14" i="19" s="1"/>
  <c r="Q26" i="19"/>
  <c r="AL10" i="19" s="1"/>
  <c r="N26" i="19"/>
  <c r="AO10" i="19" s="1"/>
  <c r="K26" i="19"/>
  <c r="AL6" i="19" s="1"/>
  <c r="H26" i="19"/>
  <c r="AO6" i="19" s="1"/>
  <c r="AC22" i="19"/>
  <c r="AF18" i="19" s="1"/>
  <c r="Z22" i="19"/>
  <c r="AI18" i="19" s="1"/>
  <c r="W22" i="19"/>
  <c r="AF14" i="19" s="1"/>
  <c r="T22" i="19"/>
  <c r="AI14" i="19" s="1"/>
  <c r="Q22" i="19"/>
  <c r="AF10" i="19" s="1"/>
  <c r="N22" i="19"/>
  <c r="AI10" i="19" s="1"/>
  <c r="K22" i="19"/>
  <c r="AF6" i="19" s="1"/>
  <c r="H22" i="19"/>
  <c r="AI6" i="19" s="1"/>
  <c r="W18" i="19"/>
  <c r="Z14" i="19" s="1"/>
  <c r="T18" i="19"/>
  <c r="AC14" i="19" s="1"/>
  <c r="Q18" i="19"/>
  <c r="Z10" i="19" s="1"/>
  <c r="N18" i="19"/>
  <c r="AC10" i="19" s="1"/>
  <c r="K18" i="19"/>
  <c r="Z6" i="19" s="1"/>
  <c r="H18" i="19"/>
  <c r="AC6" i="19" s="1"/>
  <c r="Q14" i="19"/>
  <c r="T10" i="19" s="1"/>
  <c r="N14" i="19"/>
  <c r="W10" i="19" s="1"/>
  <c r="K14" i="19"/>
  <c r="T6" i="19" s="1"/>
  <c r="H14" i="19"/>
  <c r="W6" i="19" s="1"/>
  <c r="K10" i="19"/>
  <c r="N6" i="19" s="1"/>
  <c r="H10" i="19"/>
  <c r="Q6" i="19" s="1"/>
  <c r="AT26" i="19" l="1"/>
  <c r="E20" i="18" s="1"/>
  <c r="AU22" i="19"/>
  <c r="F19" i="18" s="1"/>
  <c r="AU18" i="19"/>
  <c r="F16" i="18" s="1"/>
  <c r="AS26" i="19"/>
  <c r="D20" i="18" s="1"/>
  <c r="AU26" i="19"/>
  <c r="F20" i="18" s="1"/>
  <c r="AS22" i="19"/>
  <c r="D19" i="18" s="1"/>
  <c r="AT22" i="19"/>
  <c r="E19" i="18" s="1"/>
  <c r="AT14" i="20"/>
  <c r="E30" i="18" s="1"/>
  <c r="AU26" i="20"/>
  <c r="F27" i="18" s="1"/>
  <c r="AT22" i="20"/>
  <c r="E29" i="18" s="1"/>
  <c r="AO6" i="20"/>
  <c r="AU18" i="20"/>
  <c r="F28" i="18" s="1"/>
  <c r="AU10" i="20"/>
  <c r="F31" i="18" s="1"/>
  <c r="AT10" i="20"/>
  <c r="E31" i="18" s="1"/>
  <c r="AS10" i="20"/>
  <c r="D31" i="18" s="1"/>
  <c r="AS18" i="20"/>
  <c r="D28" i="18" s="1"/>
  <c r="AT26" i="20"/>
  <c r="E27" i="18" s="1"/>
  <c r="AS14" i="20"/>
  <c r="D30" i="18" s="1"/>
  <c r="AS22" i="20"/>
  <c r="D29" i="18" s="1"/>
  <c r="AU14" i="20"/>
  <c r="F30" i="18" s="1"/>
  <c r="AU22" i="20"/>
  <c r="F29" i="18" s="1"/>
  <c r="AS26" i="20"/>
  <c r="D27" i="18" s="1"/>
  <c r="AT18" i="20"/>
  <c r="E28" i="18" s="1"/>
  <c r="W6" i="20"/>
  <c r="AI6" i="20"/>
  <c r="AT6" i="19"/>
  <c r="E17" i="18" s="1"/>
  <c r="AU6" i="19"/>
  <c r="F17" i="18" s="1"/>
  <c r="AT14" i="19"/>
  <c r="E15" i="18" s="1"/>
  <c r="AS14" i="19"/>
  <c r="D15" i="18" s="1"/>
  <c r="AU14" i="19"/>
  <c r="F15" i="18" s="1"/>
  <c r="AS18" i="19"/>
  <c r="D16" i="18" s="1"/>
  <c r="AT18" i="19"/>
  <c r="E16" i="18" s="1"/>
  <c r="AT10" i="19"/>
  <c r="E18" i="18" s="1"/>
  <c r="AS6" i="19"/>
  <c r="D17" i="18" s="1"/>
  <c r="AS10" i="19"/>
  <c r="D18" i="18" s="1"/>
  <c r="AU10" i="19"/>
  <c r="F18" i="18" s="1"/>
  <c r="BH34" i="17"/>
  <c r="G11" i="18" s="1"/>
  <c r="BH30" i="17"/>
  <c r="G10" i="18" s="1"/>
  <c r="BH26" i="17"/>
  <c r="G9" i="18" s="1"/>
  <c r="BH22" i="17"/>
  <c r="G8" i="18" s="1"/>
  <c r="BH18" i="17"/>
  <c r="G5" i="18" s="1"/>
  <c r="BH14" i="17"/>
  <c r="G6" i="18" s="1"/>
  <c r="BH10" i="17"/>
  <c r="G4" i="18" s="1"/>
  <c r="BH6" i="17"/>
  <c r="G7" i="18" s="1"/>
  <c r="AU34" i="17"/>
  <c r="AX30" i="17" s="1"/>
  <c r="AR34" i="17"/>
  <c r="BA30" i="17" s="1"/>
  <c r="AO34" i="17"/>
  <c r="AX26" i="17" s="1"/>
  <c r="AL34" i="17"/>
  <c r="BA26" i="17" s="1"/>
  <c r="AO30" i="17"/>
  <c r="AR26" i="17" s="1"/>
  <c r="AL30" i="17"/>
  <c r="AU26" i="17" s="1"/>
  <c r="AI34" i="17"/>
  <c r="AX22" i="17" s="1"/>
  <c r="AF34" i="17"/>
  <c r="BA22" i="17" s="1"/>
  <c r="AI30" i="17"/>
  <c r="AR22" i="17" s="1"/>
  <c r="AF30" i="17"/>
  <c r="AU22" i="17" s="1"/>
  <c r="AI26" i="17"/>
  <c r="AL22" i="17" s="1"/>
  <c r="AF26" i="17"/>
  <c r="AO22" i="17" s="1"/>
  <c r="AC34" i="17"/>
  <c r="AX18" i="17" s="1"/>
  <c r="Z34" i="17"/>
  <c r="BA18" i="17" s="1"/>
  <c r="AC30" i="17"/>
  <c r="AR18" i="17" s="1"/>
  <c r="Z30" i="17"/>
  <c r="AU18" i="17" s="1"/>
  <c r="AC26" i="17"/>
  <c r="AL18" i="17" s="1"/>
  <c r="Z26" i="17"/>
  <c r="AO18" i="17" s="1"/>
  <c r="AC22" i="17"/>
  <c r="AF18" i="17" s="1"/>
  <c r="Z22" i="17"/>
  <c r="AI18" i="17" s="1"/>
  <c r="W34" i="17"/>
  <c r="AX14" i="17" s="1"/>
  <c r="T34" i="17"/>
  <c r="BA14" i="17" s="1"/>
  <c r="W30" i="17"/>
  <c r="AR14" i="17" s="1"/>
  <c r="T30" i="17"/>
  <c r="AU14" i="17" s="1"/>
  <c r="W26" i="17"/>
  <c r="AL14" i="17" s="1"/>
  <c r="T26" i="17"/>
  <c r="AO14" i="17" s="1"/>
  <c r="W22" i="17"/>
  <c r="AF14" i="17" s="1"/>
  <c r="T22" i="17"/>
  <c r="AI14" i="17" s="1"/>
  <c r="W18" i="17"/>
  <c r="Z14" i="17" s="1"/>
  <c r="T18" i="17"/>
  <c r="AC14" i="17" s="1"/>
  <c r="Q18" i="17"/>
  <c r="Z10" i="17" s="1"/>
  <c r="Q22" i="17"/>
  <c r="AF10" i="17" s="1"/>
  <c r="Q26" i="17"/>
  <c r="AL10" i="17" s="1"/>
  <c r="Q30" i="17"/>
  <c r="AR10" i="17" s="1"/>
  <c r="Q34" i="17"/>
  <c r="AX10" i="17" s="1"/>
  <c r="N18" i="17"/>
  <c r="AC10" i="17" s="1"/>
  <c r="N22" i="17"/>
  <c r="AI10" i="17" s="1"/>
  <c r="N26" i="17"/>
  <c r="AO10" i="17" s="1"/>
  <c r="N30" i="17"/>
  <c r="AU10" i="17" s="1"/>
  <c r="N34" i="17"/>
  <c r="BA10" i="17" s="1"/>
  <c r="Q14" i="17"/>
  <c r="T10" i="17" s="1"/>
  <c r="N14" i="17"/>
  <c r="W10" i="17" s="1"/>
  <c r="K18" i="17"/>
  <c r="Z6" i="17" s="1"/>
  <c r="K22" i="17"/>
  <c r="AF6" i="17" s="1"/>
  <c r="K26" i="17"/>
  <c r="AL6" i="17" s="1"/>
  <c r="K30" i="17"/>
  <c r="AR6" i="17" s="1"/>
  <c r="K34" i="17"/>
  <c r="AX6" i="17" s="1"/>
  <c r="H18" i="17"/>
  <c r="H22" i="17"/>
  <c r="H26" i="17"/>
  <c r="H30" i="17"/>
  <c r="H34" i="17"/>
  <c r="K14" i="17"/>
  <c r="T6" i="17" s="1"/>
  <c r="H14" i="17"/>
  <c r="K10" i="17"/>
  <c r="N6" i="17" s="1"/>
  <c r="H10" i="17"/>
  <c r="BG34" i="17" l="1"/>
  <c r="F11" i="18" s="1"/>
  <c r="BG18" i="17"/>
  <c r="F5" i="18" s="1"/>
  <c r="BG30" i="17"/>
  <c r="F10" i="18" s="1"/>
  <c r="BG26" i="17"/>
  <c r="F9" i="18" s="1"/>
  <c r="BG14" i="17"/>
  <c r="F6" i="18" s="1"/>
  <c r="BG22" i="17"/>
  <c r="F8" i="18" s="1"/>
  <c r="H18" i="18"/>
  <c r="H16" i="18"/>
  <c r="H20" i="18"/>
  <c r="H17" i="18"/>
  <c r="H15" i="18"/>
  <c r="H19" i="18"/>
  <c r="H27" i="18"/>
  <c r="H29" i="18"/>
  <c r="H28" i="18"/>
  <c r="H30" i="18"/>
  <c r="H31" i="18"/>
  <c r="AU6" i="20"/>
  <c r="F26" i="18" s="1"/>
  <c r="AT6" i="20"/>
  <c r="E26" i="18" s="1"/>
  <c r="AS6" i="20"/>
  <c r="D26" i="18" s="1"/>
  <c r="BE34" i="17"/>
  <c r="D11" i="18" s="1"/>
  <c r="AU6" i="17"/>
  <c r="BE30" i="17"/>
  <c r="D10" i="18" s="1"/>
  <c r="BE10" i="17"/>
  <c r="D4" i="18" s="1"/>
  <c r="W6" i="17"/>
  <c r="BE14" i="17"/>
  <c r="D6" i="18" s="1"/>
  <c r="AO6" i="17"/>
  <c r="BE26" i="17"/>
  <c r="D9" i="18" s="1"/>
  <c r="AC6" i="17"/>
  <c r="BE18" i="17"/>
  <c r="D5" i="18" s="1"/>
  <c r="AI6" i="17"/>
  <c r="BE22" i="17"/>
  <c r="D8" i="18" s="1"/>
  <c r="BF34" i="17"/>
  <c r="E11" i="18" s="1"/>
  <c r="BG10" i="17"/>
  <c r="F4" i="18" s="1"/>
  <c r="BF10" i="17"/>
  <c r="E4" i="18" s="1"/>
  <c r="BF26" i="17"/>
  <c r="E9" i="18" s="1"/>
  <c r="BF18" i="17"/>
  <c r="E5" i="18" s="1"/>
  <c r="BF22" i="17"/>
  <c r="E8" i="18" s="1"/>
  <c r="Q6" i="17"/>
  <c r="BA6" i="17"/>
  <c r="BF30" i="17"/>
  <c r="E10" i="18" s="1"/>
  <c r="BF14" i="17"/>
  <c r="E6" i="18" s="1"/>
  <c r="BE6" i="17" l="1"/>
  <c r="D7" i="18" s="1"/>
  <c r="H6" i="18"/>
  <c r="H4" i="18"/>
  <c r="H26" i="18"/>
  <c r="H11" i="18"/>
  <c r="H8" i="18"/>
  <c r="H5" i="18"/>
  <c r="H10" i="18"/>
  <c r="H9" i="18"/>
  <c r="BG6" i="17"/>
  <c r="F7" i="18" s="1"/>
  <c r="BF6" i="17"/>
  <c r="E7" i="18" s="1"/>
  <c r="H7" i="18" l="1"/>
</calcChain>
</file>

<file path=xl/sharedStrings.xml><?xml version="1.0" encoding="utf-8"?>
<sst xmlns="http://schemas.openxmlformats.org/spreadsheetml/2006/main" count="1906" uniqueCount="626">
  <si>
    <t>PCP Lipník</t>
  </si>
  <si>
    <t>POP Praha</t>
  </si>
  <si>
    <t>Extraliga</t>
  </si>
  <si>
    <t>1.kolo</t>
  </si>
  <si>
    <t>Pořadatel</t>
  </si>
  <si>
    <t>2.kolo</t>
  </si>
  <si>
    <t>3.kolo</t>
  </si>
  <si>
    <t>4.kolo</t>
  </si>
  <si>
    <t>SOUTĚŽ</t>
  </si>
  <si>
    <t>EXTRALIGA</t>
  </si>
  <si>
    <t>DRUŽSTVO</t>
  </si>
  <si>
    <t>SOUPISKA</t>
  </si>
  <si>
    <t>Ž/M</t>
  </si>
  <si>
    <t>HRÁČ (-KA )</t>
  </si>
  <si>
    <t>LICENCE</t>
  </si>
  <si>
    <t>1 - kapitán</t>
  </si>
  <si>
    <t>POP PRAHA</t>
  </si>
  <si>
    <t>číslo</t>
  </si>
  <si>
    <t>Příjmení</t>
  </si>
  <si>
    <t>Jméno</t>
  </si>
  <si>
    <t>licence</t>
  </si>
  <si>
    <t>Tým A</t>
  </si>
  <si>
    <t>kapitán A</t>
  </si>
  <si>
    <t>podpis</t>
  </si>
  <si>
    <t>Tým B</t>
  </si>
  <si>
    <t>kapitán B</t>
  </si>
  <si>
    <t>E</t>
  </si>
  <si>
    <t>O</t>
  </si>
  <si>
    <t>S</t>
  </si>
  <si>
    <t>M</t>
  </si>
  <si>
    <t>D</t>
  </si>
  <si>
    <t>U</t>
  </si>
  <si>
    <t>T</t>
  </si>
  <si>
    <t>MISTROVSTVÍ ČESKÉ REPUBLIKY KLUBŮ - ZÁPIS UTKÁNÍ</t>
  </si>
  <si>
    <t>Místo</t>
  </si>
  <si>
    <t>Datum</t>
  </si>
  <si>
    <t>Podpis rozhodčí</t>
  </si>
  <si>
    <t>Podpis kap. A</t>
  </si>
  <si>
    <t>Podpis kap. B</t>
  </si>
  <si>
    <t>:</t>
  </si>
  <si>
    <t>Poznámky kap. A</t>
  </si>
  <si>
    <t>Poznámky kap .B</t>
  </si>
  <si>
    <t>Poznámky rozhodčí</t>
  </si>
  <si>
    <t>KONTAKT</t>
  </si>
  <si>
    <t>CdP Loděnice</t>
  </si>
  <si>
    <t>Lubomír</t>
  </si>
  <si>
    <t>Josef</t>
  </si>
  <si>
    <t>Pavel</t>
  </si>
  <si>
    <t>Hana</t>
  </si>
  <si>
    <t>Jana</t>
  </si>
  <si>
    <t>Bartoš</t>
  </si>
  <si>
    <t>Martin</t>
  </si>
  <si>
    <t>1. KPK Vrchlabí</t>
  </si>
  <si>
    <t>Zuzana</t>
  </si>
  <si>
    <t>Filip</t>
  </si>
  <si>
    <t>Milan</t>
  </si>
  <si>
    <t>Miroslav</t>
  </si>
  <si>
    <t>Tomáš</t>
  </si>
  <si>
    <t>Eva</t>
  </si>
  <si>
    <t>Michal</t>
  </si>
  <si>
    <t>Jiří</t>
  </si>
  <si>
    <t>Daniel</t>
  </si>
  <si>
    <t>Lucie</t>
  </si>
  <si>
    <t>Radka</t>
  </si>
  <si>
    <t>Petr</t>
  </si>
  <si>
    <t>Oldřich</t>
  </si>
  <si>
    <t>Jan</t>
  </si>
  <si>
    <t>Jaroslav</t>
  </si>
  <si>
    <t>Brabec</t>
  </si>
  <si>
    <t>Karel</t>
  </si>
  <si>
    <t>Brázda</t>
  </si>
  <si>
    <t>Vladimír</t>
  </si>
  <si>
    <t>Zdeněk</t>
  </si>
  <si>
    <t>Radim</t>
  </si>
  <si>
    <t>Bílek</t>
  </si>
  <si>
    <t>Rudolf</t>
  </si>
  <si>
    <t>Bílková</t>
  </si>
  <si>
    <t>Blanka</t>
  </si>
  <si>
    <t>Ivana</t>
  </si>
  <si>
    <t>Václav</t>
  </si>
  <si>
    <t>Marie</t>
  </si>
  <si>
    <t>David</t>
  </si>
  <si>
    <t>Kateřina</t>
  </si>
  <si>
    <t>Jiřina</t>
  </si>
  <si>
    <t>Dohnal</t>
  </si>
  <si>
    <t>Jiří st.</t>
  </si>
  <si>
    <t>Dušková</t>
  </si>
  <si>
    <t>Jarmila</t>
  </si>
  <si>
    <t>Bohumil</t>
  </si>
  <si>
    <t>Fatka</t>
  </si>
  <si>
    <t>Stanislav</t>
  </si>
  <si>
    <t>Ferlay</t>
  </si>
  <si>
    <t>Jakub</t>
  </si>
  <si>
    <t>František</t>
  </si>
  <si>
    <t>Ivo</t>
  </si>
  <si>
    <t>Dana</t>
  </si>
  <si>
    <t>Ondřej</t>
  </si>
  <si>
    <t>Hlavatý</t>
  </si>
  <si>
    <t>Vadim</t>
  </si>
  <si>
    <t>Hlaváček</t>
  </si>
  <si>
    <t>Hodboď</t>
  </si>
  <si>
    <t>Hytych</t>
  </si>
  <si>
    <t>Hájek</t>
  </si>
  <si>
    <t>Hájková</t>
  </si>
  <si>
    <t>Iveta</t>
  </si>
  <si>
    <t>Monika</t>
  </si>
  <si>
    <t>Ježek</t>
  </si>
  <si>
    <t>Jirkovský</t>
  </si>
  <si>
    <t>Juráň</t>
  </si>
  <si>
    <t>Kapeš</t>
  </si>
  <si>
    <t>Roman</t>
  </si>
  <si>
    <t>Konšel</t>
  </si>
  <si>
    <t>Veronika</t>
  </si>
  <si>
    <t>Kučera</t>
  </si>
  <si>
    <t>Mallat</t>
  </si>
  <si>
    <t>Sylva</t>
  </si>
  <si>
    <t>Marhoul</t>
  </si>
  <si>
    <t>Mašek</t>
  </si>
  <si>
    <t>Michálek</t>
  </si>
  <si>
    <t>Mráz</t>
  </si>
  <si>
    <t>Mrázová</t>
  </si>
  <si>
    <t>Paták</t>
  </si>
  <si>
    <t>Beatrice</t>
  </si>
  <si>
    <t>Pažout</t>
  </si>
  <si>
    <t>Miloslav</t>
  </si>
  <si>
    <t>Pešout</t>
  </si>
  <si>
    <t>Pfefferová</t>
  </si>
  <si>
    <t>Preuss</t>
  </si>
  <si>
    <t>Věra</t>
  </si>
  <si>
    <t>Proroková</t>
  </si>
  <si>
    <t>Pulda</t>
  </si>
  <si>
    <t>Miroš</t>
  </si>
  <si>
    <t>Puldová</t>
  </si>
  <si>
    <t>Přibyl</t>
  </si>
  <si>
    <t>Přibylová</t>
  </si>
  <si>
    <t>Radoušová</t>
  </si>
  <si>
    <t>Rajtarová</t>
  </si>
  <si>
    <t>Reinbergrová</t>
  </si>
  <si>
    <t>Václava</t>
  </si>
  <si>
    <t>Růžičková</t>
  </si>
  <si>
    <t>Slobodová</t>
  </si>
  <si>
    <t>Srnský</t>
  </si>
  <si>
    <t>Romana</t>
  </si>
  <si>
    <t>Vejrek</t>
  </si>
  <si>
    <t>Vencl</t>
  </si>
  <si>
    <t>Venclová</t>
  </si>
  <si>
    <t>Vlk</t>
  </si>
  <si>
    <t>Vokrouhlíková</t>
  </si>
  <si>
    <t>Šebek</t>
  </si>
  <si>
    <t>Viktor</t>
  </si>
  <si>
    <t>Špiclová</t>
  </si>
  <si>
    <t>Adéla</t>
  </si>
  <si>
    <t>Špitálský</t>
  </si>
  <si>
    <t>Čermák</t>
  </si>
  <si>
    <t>Čihák</t>
  </si>
  <si>
    <t>CdP LODĚNICE</t>
  </si>
  <si>
    <t>vs.</t>
  </si>
  <si>
    <t>Pořadatel:</t>
  </si>
  <si>
    <t>Resl</t>
  </si>
  <si>
    <t>PEK Stolín B</t>
  </si>
  <si>
    <t>HRODE Krumsín</t>
  </si>
  <si>
    <t>PEK Stolín A</t>
  </si>
  <si>
    <t>Konopásek</t>
  </si>
  <si>
    <t>Valenz</t>
  </si>
  <si>
    <t>Karban</t>
  </si>
  <si>
    <t>Řezníčková</t>
  </si>
  <si>
    <t>Anna</t>
  </si>
  <si>
    <t>Gorroňo López</t>
  </si>
  <si>
    <t>Rubi</t>
  </si>
  <si>
    <t>Grepl</t>
  </si>
  <si>
    <t>Play-off</t>
  </si>
  <si>
    <t>o 3. místo</t>
  </si>
  <si>
    <t>Finále</t>
  </si>
  <si>
    <t>PC Sokol Lipník</t>
  </si>
  <si>
    <t>Petank Club Praha</t>
  </si>
  <si>
    <t>Michalička</t>
  </si>
  <si>
    <t>Lukáš</t>
  </si>
  <si>
    <t>Petr st.</t>
  </si>
  <si>
    <t>Ondřej Preuss - tel. 775 099 488    ondra.preuss@seznam.cz</t>
  </si>
  <si>
    <t>Hodboďová</t>
  </si>
  <si>
    <t>Pospíšilová</t>
  </si>
  <si>
    <t>Šárka</t>
  </si>
  <si>
    <t>Froněk</t>
  </si>
  <si>
    <t>Nagy</t>
  </si>
  <si>
    <t>Tyrol</t>
  </si>
  <si>
    <t>Vondrouš</t>
  </si>
  <si>
    <t>Froňková</t>
  </si>
  <si>
    <t>Vedralová</t>
  </si>
  <si>
    <t>Stanislav ml.</t>
  </si>
  <si>
    <t>Kulový blesk Olomouc</t>
  </si>
  <si>
    <t>Fafek</t>
  </si>
  <si>
    <t>Morávek</t>
  </si>
  <si>
    <t>Zdobinský</t>
  </si>
  <si>
    <t>Vavrovič</t>
  </si>
  <si>
    <t>Fafková</t>
  </si>
  <si>
    <t>Chalupa</t>
  </si>
  <si>
    <t>Muzikant</t>
  </si>
  <si>
    <t>Moucha</t>
  </si>
  <si>
    <t>Petr ml.</t>
  </si>
  <si>
    <t>Tymeš</t>
  </si>
  <si>
    <t>Andrea</t>
  </si>
  <si>
    <t>Lapihuska</t>
  </si>
  <si>
    <t>Robert</t>
  </si>
  <si>
    <t>Horáčková</t>
  </si>
  <si>
    <t>Simona</t>
  </si>
  <si>
    <t>Kulhánek</t>
  </si>
  <si>
    <t>Piller</t>
  </si>
  <si>
    <t>Pillerová</t>
  </si>
  <si>
    <t>Demčík</t>
  </si>
  <si>
    <t>Demčíková</t>
  </si>
  <si>
    <t>Beranová</t>
  </si>
  <si>
    <t>Pavla</t>
  </si>
  <si>
    <t>Mandíková</t>
  </si>
  <si>
    <t>Klír</t>
  </si>
  <si>
    <t>Boubínová</t>
  </si>
  <si>
    <t>Vendula</t>
  </si>
  <si>
    <t>Vorel</t>
  </si>
  <si>
    <t>Jankovský</t>
  </si>
  <si>
    <t>Čížek</t>
  </si>
  <si>
    <t>Chvátalová</t>
  </si>
  <si>
    <t>Jílek</t>
  </si>
  <si>
    <t>Balík</t>
  </si>
  <si>
    <t>Zálešák</t>
  </si>
  <si>
    <t>Brichta</t>
  </si>
  <si>
    <t>Barbora</t>
  </si>
  <si>
    <t>Soňa</t>
  </si>
  <si>
    <t>Režová</t>
  </si>
  <si>
    <t>Slavíčková</t>
  </si>
  <si>
    <t>Moosová</t>
  </si>
  <si>
    <t>Moos</t>
  </si>
  <si>
    <t>Dušan</t>
  </si>
  <si>
    <t>1. liga - skupina A</t>
  </si>
  <si>
    <t>1.liga - skupina B</t>
  </si>
  <si>
    <t>SK SAHARA Vědomice</t>
  </si>
  <si>
    <t>PC Carreau Brno B</t>
  </si>
  <si>
    <t>1. liga SKUPINA B</t>
  </si>
  <si>
    <t>1. liga SKUPINA A</t>
  </si>
  <si>
    <t>A1</t>
  </si>
  <si>
    <t>B2</t>
  </si>
  <si>
    <t>B1</t>
  </si>
  <si>
    <t>A2</t>
  </si>
  <si>
    <t>PC Carreau Brno A</t>
  </si>
  <si>
    <t>PC Carreau Brno</t>
  </si>
  <si>
    <t>1. LIGA - Skupina A</t>
  </si>
  <si>
    <t xml:space="preserve">Tomáš Jirkovský - tel. 608 746 407                          jana.laser@seznam.cz </t>
  </si>
  <si>
    <t>1. LIGA - Skupina B</t>
  </si>
  <si>
    <t>Josef Čihák - tel. 604 530 788             pepac.pcp@seznam.cz</t>
  </si>
  <si>
    <t>Milan St.</t>
  </si>
  <si>
    <t>Miloš</t>
  </si>
  <si>
    <t>Mikyška</t>
  </si>
  <si>
    <t>Červenková</t>
  </si>
  <si>
    <t>Gröschl</t>
  </si>
  <si>
    <t>Mazúr</t>
  </si>
  <si>
    <t>Suchomel</t>
  </si>
  <si>
    <t>Luděk</t>
  </si>
  <si>
    <t>Alena</t>
  </si>
  <si>
    <t>Hocková</t>
  </si>
  <si>
    <t>Lacko</t>
  </si>
  <si>
    <t>Matúš</t>
  </si>
  <si>
    <t>Vápeníková</t>
  </si>
  <si>
    <t>Růženka</t>
  </si>
  <si>
    <t>Kikalová</t>
  </si>
  <si>
    <t>Jindra</t>
  </si>
  <si>
    <t>Končeková</t>
  </si>
  <si>
    <t>Zdena</t>
  </si>
  <si>
    <t>Houžka</t>
  </si>
  <si>
    <t>Kristýna</t>
  </si>
  <si>
    <t>Iva</t>
  </si>
  <si>
    <t>Tereza</t>
  </si>
  <si>
    <t>Michal ml.</t>
  </si>
  <si>
    <t>Horálek</t>
  </si>
  <si>
    <t>Kunert</t>
  </si>
  <si>
    <t>Doubrava</t>
  </si>
  <si>
    <t>Antonín</t>
  </si>
  <si>
    <t>Michala</t>
  </si>
  <si>
    <t>Novotný</t>
  </si>
  <si>
    <t>Luboš</t>
  </si>
  <si>
    <t>Kašparová</t>
  </si>
  <si>
    <t>Čanda</t>
  </si>
  <si>
    <t>Fryš</t>
  </si>
  <si>
    <t>Z</t>
  </si>
  <si>
    <t>Žárský</t>
  </si>
  <si>
    <t>Kamil</t>
  </si>
  <si>
    <t>Dědina</t>
  </si>
  <si>
    <t>Vojtěch</t>
  </si>
  <si>
    <t>Hančová</t>
  </si>
  <si>
    <t>Alice</t>
  </si>
  <si>
    <t>Havel</t>
  </si>
  <si>
    <t>Hanč</t>
  </si>
  <si>
    <t>Řezníček</t>
  </si>
  <si>
    <t>Bartošová</t>
  </si>
  <si>
    <t>Srnská</t>
  </si>
  <si>
    <t>Žižka</t>
  </si>
  <si>
    <t>Trýzna</t>
  </si>
  <si>
    <t>Švimberský</t>
  </si>
  <si>
    <t>Ton</t>
  </si>
  <si>
    <t>Sládková</t>
  </si>
  <si>
    <t>Bím</t>
  </si>
  <si>
    <t>Wilhelm</t>
  </si>
  <si>
    <t>Kadavá</t>
  </si>
  <si>
    <t>Petra</t>
  </si>
  <si>
    <t>Švecová</t>
  </si>
  <si>
    <t>Ludmila</t>
  </si>
  <si>
    <t>Vedral</t>
  </si>
  <si>
    <t>Vajová</t>
  </si>
  <si>
    <t>Radomíra</t>
  </si>
  <si>
    <t>Bímová</t>
  </si>
  <si>
    <t>Štechová</t>
  </si>
  <si>
    <t>Bucek</t>
  </si>
  <si>
    <t>Matoušek</t>
  </si>
  <si>
    <t>Schliegsbirová</t>
  </si>
  <si>
    <t>Zdenka</t>
  </si>
  <si>
    <t>Shon</t>
  </si>
  <si>
    <t>Šimon</t>
  </si>
  <si>
    <t>Adam</t>
  </si>
  <si>
    <t>Tauchmanová</t>
  </si>
  <si>
    <t>Štěpánek</t>
  </si>
  <si>
    <t>Paur</t>
  </si>
  <si>
    <t>Martin Pírek - tel. 732 852 145          marpi81@seznam.cz</t>
  </si>
  <si>
    <t>Pavel Konečný - tel. 602 730 922     info@kulovyblesk.com</t>
  </si>
  <si>
    <t>Pírek</t>
  </si>
  <si>
    <t>Faltýnek</t>
  </si>
  <si>
    <t>Krpec</t>
  </si>
  <si>
    <t>Kaplánek</t>
  </si>
  <si>
    <t>Krpcová</t>
  </si>
  <si>
    <t>Konečný</t>
  </si>
  <si>
    <t>Skopal</t>
  </si>
  <si>
    <t>Radek</t>
  </si>
  <si>
    <t>Voňka</t>
  </si>
  <si>
    <t>Rozsypalová</t>
  </si>
  <si>
    <t>Konečná</t>
  </si>
  <si>
    <t>Mariana</t>
  </si>
  <si>
    <t>Hildenbrand</t>
  </si>
  <si>
    <t>Benjamin</t>
  </si>
  <si>
    <t>Jonáš</t>
  </si>
  <si>
    <t>1.KPK Vrchlabí</t>
  </si>
  <si>
    <t>Bubeníková</t>
  </si>
  <si>
    <t>Soukupová</t>
  </si>
  <si>
    <t>Irena</t>
  </si>
  <si>
    <t>Jiří ml.</t>
  </si>
  <si>
    <t>Vignolo</t>
  </si>
  <si>
    <t>Phillipe</t>
  </si>
  <si>
    <t>Waclawiková</t>
  </si>
  <si>
    <t>Agáta</t>
  </si>
  <si>
    <t>Kernerová</t>
  </si>
  <si>
    <t>Soukup</t>
  </si>
  <si>
    <t>Tomáš Klír - tel. 605 739 617       info@petankclubpraha.cz</t>
  </si>
  <si>
    <t>Přikryl</t>
  </si>
  <si>
    <t>Kavinová</t>
  </si>
  <si>
    <t xml:space="preserve">Milan Mikyška - tel. 731 691 577                          mikyska.milan@gmail.com </t>
  </si>
  <si>
    <t>Zderadička</t>
  </si>
  <si>
    <t>Šrubař</t>
  </si>
  <si>
    <t>Matyáš</t>
  </si>
  <si>
    <t>Visingerová</t>
  </si>
  <si>
    <t>Pražáková</t>
  </si>
  <si>
    <t>Pšenička</t>
  </si>
  <si>
    <t>Martin ml.</t>
  </si>
  <si>
    <t>Marková</t>
  </si>
  <si>
    <t>Johana</t>
  </si>
  <si>
    <t>Nývlt</t>
  </si>
  <si>
    <t>Havlová</t>
  </si>
  <si>
    <t>Martina</t>
  </si>
  <si>
    <t>Kobr</t>
  </si>
  <si>
    <t>Štěpán</t>
  </si>
  <si>
    <t>Kobrová</t>
  </si>
  <si>
    <t>Maršík</t>
  </si>
  <si>
    <t>Van Den Heuvel</t>
  </si>
  <si>
    <t>Johannes Lambertus</t>
  </si>
  <si>
    <t>Janeček</t>
  </si>
  <si>
    <t>Salač</t>
  </si>
  <si>
    <t>Chludilová</t>
  </si>
  <si>
    <t>Chaloupek</t>
  </si>
  <si>
    <t>Muzikantová</t>
  </si>
  <si>
    <t>Naděžda</t>
  </si>
  <si>
    <t>Tymeš ml.</t>
  </si>
  <si>
    <t>Koucký</t>
  </si>
  <si>
    <t>Petříková</t>
  </si>
  <si>
    <t>Basař</t>
  </si>
  <si>
    <t>Šáfr</t>
  </si>
  <si>
    <t>PK OSIKA</t>
  </si>
  <si>
    <t>PEK Stolín</t>
  </si>
  <si>
    <t>MČR KLUBŮ 2018</t>
  </si>
  <si>
    <t>SKP Kulová Osma</t>
  </si>
  <si>
    <t>SK Pétanque Řepy</t>
  </si>
  <si>
    <t>PK Sezemice</t>
  </si>
  <si>
    <t>PC Sokol Velim</t>
  </si>
  <si>
    <t>HRODE Krumsín B</t>
  </si>
  <si>
    <t>Tomáš Michálek - tel. 721 263 703 tomas.michalek@carreau.cz</t>
  </si>
  <si>
    <t>Ježek Jiří st. - tel. 737 538 854
pek.stolin77@seznam.cz</t>
  </si>
  <si>
    <t>Radim Nagy - tel. 733 166 217   cdplodenice@seznam.cz</t>
  </si>
  <si>
    <t>Leoš Krejčín - tel. 602 864 646         leos.krejcin@gmail.com</t>
  </si>
  <si>
    <t>Jaroslav Hladík - tel. 725 707 752    jaroslav.hladikk@email.cz</t>
  </si>
  <si>
    <t>Vilém Meduna - tel. 721 746 148     meduna.willi@seznam.cz</t>
  </si>
  <si>
    <t>Michal Drmola - tel. 608 931 862     marpi81@seznam.cz</t>
  </si>
  <si>
    <t>Pavel Jeřala - tel. 607 540 427        paveljerala@seznam.cz</t>
  </si>
  <si>
    <t>Ladislav Chocholouš - tel. 606 317 932     ladachocho@seznam.cz</t>
  </si>
  <si>
    <t>Kulhavá</t>
  </si>
  <si>
    <t>Louda</t>
  </si>
  <si>
    <t>Franck</t>
  </si>
  <si>
    <t>Farská</t>
  </si>
  <si>
    <t>Natálie</t>
  </si>
  <si>
    <t>Lukeš</t>
  </si>
  <si>
    <t>Shonová</t>
  </si>
  <si>
    <t>Eliška</t>
  </si>
  <si>
    <t>Aleš ml.</t>
  </si>
  <si>
    <t>Štěpánková</t>
  </si>
  <si>
    <t>Zdeńka</t>
  </si>
  <si>
    <t>Ježková</t>
  </si>
  <si>
    <t>Voříšková</t>
  </si>
  <si>
    <t>Kocourek</t>
  </si>
  <si>
    <t>Milan ml.</t>
  </si>
  <si>
    <t>Milan st.</t>
  </si>
  <si>
    <t>Zábojník</t>
  </si>
  <si>
    <t>Sedláčková</t>
  </si>
  <si>
    <t>Šimková</t>
  </si>
  <si>
    <t>Šupolíková</t>
  </si>
  <si>
    <t>Plucar</t>
  </si>
  <si>
    <t>Dostál</t>
  </si>
  <si>
    <t>Kotúčová</t>
  </si>
  <si>
    <t>Pfeiffer</t>
  </si>
  <si>
    <t>Roger</t>
  </si>
  <si>
    <t>Thomas</t>
  </si>
  <si>
    <t>Vinter</t>
  </si>
  <si>
    <t>Borovička</t>
  </si>
  <si>
    <t>Borovičková</t>
  </si>
  <si>
    <t>Chmelař</t>
  </si>
  <si>
    <t>Chmelařová</t>
  </si>
  <si>
    <t>Yvetta</t>
  </si>
  <si>
    <t>Dušáková</t>
  </si>
  <si>
    <t>Hedvika</t>
  </si>
  <si>
    <t>Hanuš</t>
  </si>
  <si>
    <t>Jiřík</t>
  </si>
  <si>
    <t>Krejčín</t>
  </si>
  <si>
    <t>Leoš</t>
  </si>
  <si>
    <t>Krejčínová</t>
  </si>
  <si>
    <t>Lenka</t>
  </si>
  <si>
    <t>Lenhartová</t>
  </si>
  <si>
    <t>Lhoták</t>
  </si>
  <si>
    <t>Malá</t>
  </si>
  <si>
    <t>Mitkovová</t>
  </si>
  <si>
    <t>Němeček</t>
  </si>
  <si>
    <t>Pavýza</t>
  </si>
  <si>
    <t>Pilát</t>
  </si>
  <si>
    <t>Rovný</t>
  </si>
  <si>
    <t>Sjögren</t>
  </si>
  <si>
    <t>Magda</t>
  </si>
  <si>
    <t>Slapnička</t>
  </si>
  <si>
    <t>Sudoměřický</t>
  </si>
  <si>
    <t>Zátka</t>
  </si>
  <si>
    <t>Hladík</t>
  </si>
  <si>
    <t>Christov</t>
  </si>
  <si>
    <t>Christo</t>
  </si>
  <si>
    <t>Christovová</t>
  </si>
  <si>
    <t>Cibulková</t>
  </si>
  <si>
    <t>Czice</t>
  </si>
  <si>
    <t>Forejtarová</t>
  </si>
  <si>
    <t>Gazdíková</t>
  </si>
  <si>
    <t>Gruber</t>
  </si>
  <si>
    <t>Gruberová</t>
  </si>
  <si>
    <t>Holoubek</t>
  </si>
  <si>
    <t>Klazarová</t>
  </si>
  <si>
    <t>Vlasta</t>
  </si>
  <si>
    <t>Kolaříková</t>
  </si>
  <si>
    <t>Josefína</t>
  </si>
  <si>
    <t>Kousalíková</t>
  </si>
  <si>
    <t>Kučerová</t>
  </si>
  <si>
    <t>Jitka</t>
  </si>
  <si>
    <t>Menčl</t>
  </si>
  <si>
    <t>Marek</t>
  </si>
  <si>
    <t>Novotná</t>
  </si>
  <si>
    <t>Pastorek</t>
  </si>
  <si>
    <t>Pastorková</t>
  </si>
  <si>
    <t>Prajer</t>
  </si>
  <si>
    <t>Procházka</t>
  </si>
  <si>
    <t>Ptáček</t>
  </si>
  <si>
    <t>Rybář</t>
  </si>
  <si>
    <t>Rybářová</t>
  </si>
  <si>
    <t>Valerija</t>
  </si>
  <si>
    <t>Satranský</t>
  </si>
  <si>
    <t>Skuhrovec</t>
  </si>
  <si>
    <t>Sláma</t>
  </si>
  <si>
    <t>Slavomír</t>
  </si>
  <si>
    <t>Szitányiová</t>
  </si>
  <si>
    <t>Mária</t>
  </si>
  <si>
    <t>Tesařová</t>
  </si>
  <si>
    <t>Vohradská</t>
  </si>
  <si>
    <t>Antonie</t>
  </si>
  <si>
    <t>Výhonský</t>
  </si>
  <si>
    <t>Matyas</t>
  </si>
  <si>
    <t>Tobias</t>
  </si>
  <si>
    <t>Šnobl</t>
  </si>
  <si>
    <t>Špetova</t>
  </si>
  <si>
    <t>Čaněk</t>
  </si>
  <si>
    <t>Radovan</t>
  </si>
  <si>
    <t>Čapková</t>
  </si>
  <si>
    <t>Čaňková</t>
  </si>
  <si>
    <t>Řezník</t>
  </si>
  <si>
    <t>Alois</t>
  </si>
  <si>
    <t>Řezníková</t>
  </si>
  <si>
    <t>Charvát</t>
  </si>
  <si>
    <t>Martin st.</t>
  </si>
  <si>
    <t>Kryštof</t>
  </si>
  <si>
    <t>Rousková</t>
  </si>
  <si>
    <t>Nina</t>
  </si>
  <si>
    <t>Rousek</t>
  </si>
  <si>
    <t>Simon</t>
  </si>
  <si>
    <t>Helena</t>
  </si>
  <si>
    <t>Dolan</t>
  </si>
  <si>
    <t>Fila</t>
  </si>
  <si>
    <t>Krajánková</t>
  </si>
  <si>
    <t>Kratochvíl</t>
  </si>
  <si>
    <t>Libor</t>
  </si>
  <si>
    <t>Alexandr</t>
  </si>
  <si>
    <t>Meduna</t>
  </si>
  <si>
    <t>Vilém</t>
  </si>
  <si>
    <t>Medunová</t>
  </si>
  <si>
    <t>Ondráčková</t>
  </si>
  <si>
    <t>Skokan</t>
  </si>
  <si>
    <t>Točíková</t>
  </si>
  <si>
    <t>Valentová</t>
  </si>
  <si>
    <t>Šorm</t>
  </si>
  <si>
    <t>Šormová</t>
  </si>
  <si>
    <t>Olga</t>
  </si>
  <si>
    <t>Chocholouš</t>
  </si>
  <si>
    <t>Ladislav</t>
  </si>
  <si>
    <t>Beránek ml.</t>
  </si>
  <si>
    <t>Beránek st.</t>
  </si>
  <si>
    <t>Brandýský</t>
  </si>
  <si>
    <t>Nacu</t>
  </si>
  <si>
    <t>Klára</t>
  </si>
  <si>
    <t>Romain</t>
  </si>
  <si>
    <t>Pavlasová-Homolková</t>
  </si>
  <si>
    <t>Nikola</t>
  </si>
  <si>
    <t>Jeřala</t>
  </si>
  <si>
    <t>Jeřalová</t>
  </si>
  <si>
    <t>Klouda</t>
  </si>
  <si>
    <t>Aleš</t>
  </si>
  <si>
    <t>Kočandrle</t>
  </si>
  <si>
    <t>Krause</t>
  </si>
  <si>
    <t>Vlastimil</t>
  </si>
  <si>
    <t>Malý</t>
  </si>
  <si>
    <t>Skala</t>
  </si>
  <si>
    <t>Vaněk</t>
  </si>
  <si>
    <t>Dominik</t>
  </si>
  <si>
    <t>Vaňková</t>
  </si>
  <si>
    <t>Zhi Jing</t>
  </si>
  <si>
    <t>Škopek</t>
  </si>
  <si>
    <t>Černý</t>
  </si>
  <si>
    <t>Drmola</t>
  </si>
  <si>
    <t>Drmolová</t>
  </si>
  <si>
    <t>Pořízka</t>
  </si>
  <si>
    <t>Zbyšek</t>
  </si>
  <si>
    <t>Pánek</t>
  </si>
  <si>
    <t>Kobza</t>
  </si>
  <si>
    <t>SKP Kulová osma</t>
  </si>
  <si>
    <t>CHRUPEK Chrudim</t>
  </si>
  <si>
    <t>Li</t>
  </si>
  <si>
    <t>MIX</t>
  </si>
  <si>
    <t>ŽENA</t>
  </si>
  <si>
    <t>Trojice (5 b.)</t>
  </si>
  <si>
    <t>Dvojice (3 b.)</t>
  </si>
  <si>
    <t>Jednotlivci (2 b.)</t>
  </si>
  <si>
    <t>Č</t>
  </si>
  <si>
    <t>B</t>
  </si>
  <si>
    <t>Ů</t>
  </si>
  <si>
    <t>Martin Hájek st. - tel. 604 216 189                machajek@atlas.cz</t>
  </si>
  <si>
    <t>Petr Fafek - tel. 604 143 620                           fafek@atlas.cz</t>
  </si>
  <si>
    <t>Vladimír Brázda - tel. 736 659 856             vlad.brazda@gmail.com</t>
  </si>
  <si>
    <t>Velké body</t>
  </si>
  <si>
    <t>Rozdíl malých bodů</t>
  </si>
  <si>
    <t>Rozdíl skóre</t>
  </si>
  <si>
    <t>Pořadí</t>
  </si>
  <si>
    <t>Tým</t>
  </si>
  <si>
    <t>Počet zápasů</t>
  </si>
  <si>
    <t>Zápasy</t>
  </si>
  <si>
    <t>koef</t>
  </si>
  <si>
    <t>1. liga Skupina A</t>
  </si>
  <si>
    <t>1. liga       Skupina A</t>
  </si>
  <si>
    <t>1. liga       Skupina B</t>
  </si>
  <si>
    <t>1. liga Skupina B</t>
  </si>
  <si>
    <t>Slavoj Houslice</t>
  </si>
  <si>
    <t>Houslice</t>
  </si>
  <si>
    <t>Hráč 1</t>
  </si>
  <si>
    <t>00001</t>
  </si>
  <si>
    <t>X</t>
  </si>
  <si>
    <t>Hráč 2</t>
  </si>
  <si>
    <t>00002</t>
  </si>
  <si>
    <t>Ž</t>
  </si>
  <si>
    <t>Hráčka 3</t>
  </si>
  <si>
    <t>00003</t>
  </si>
  <si>
    <t>Hráč 4</t>
  </si>
  <si>
    <t>00004</t>
  </si>
  <si>
    <t>Hráč 5</t>
  </si>
  <si>
    <t>00005</t>
  </si>
  <si>
    <t>Hráčka 6</t>
  </si>
  <si>
    <t>00006</t>
  </si>
  <si>
    <t>SK Kostomlaty</t>
  </si>
  <si>
    <t>Hráčka 1</t>
  </si>
  <si>
    <t>00007</t>
  </si>
  <si>
    <t>00008</t>
  </si>
  <si>
    <t>Hráč 3</t>
  </si>
  <si>
    <t>00009</t>
  </si>
  <si>
    <t>00010</t>
  </si>
  <si>
    <t>00011</t>
  </si>
  <si>
    <t>00012</t>
  </si>
  <si>
    <t>Hráč 7</t>
  </si>
  <si>
    <t>00013</t>
  </si>
  <si>
    <t>Dušan Moos - tel. 734 636 156 dusanmoos@seznam.cz</t>
  </si>
  <si>
    <t>1. liga skupina A</t>
  </si>
  <si>
    <t>1. liga skupina B</t>
  </si>
  <si>
    <t>3**</t>
  </si>
  <si>
    <t>4**</t>
  </si>
  <si>
    <t>5**</t>
  </si>
  <si>
    <t>*</t>
  </si>
  <si>
    <t>o pořadí rozhodl vzájemný zápas</t>
  </si>
  <si>
    <t>**</t>
  </si>
  <si>
    <t>o pořadí rozhodla minitabulka</t>
  </si>
  <si>
    <t xml:space="preserve">1* </t>
  </si>
  <si>
    <t xml:space="preserve">2* </t>
  </si>
  <si>
    <t>Semifinále</t>
  </si>
  <si>
    <t>Carreau Brno B</t>
  </si>
  <si>
    <t>Celkové pořadí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</si>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</sst>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sz val="18"/>
      <color indexed="10"/>
      <name val="Calibri"/>
      <family val="2"/>
      <charset val="238"/>
    </font>
    <font>
      <sz val="26"/>
      <color indexed="9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20"/>
      <color indexed="9"/>
      <name val="Arial"/>
      <family val="2"/>
      <charset val="238"/>
    </font>
    <font>
      <b/>
      <sz val="20"/>
      <color indexed="30"/>
      <name val="Arial"/>
      <family val="2"/>
      <charset val="238"/>
    </font>
    <font>
      <b/>
      <sz val="2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8"/>
      <name val="Comic Sans MS"/>
      <family val="4"/>
    </font>
    <font>
      <b/>
      <sz val="20"/>
      <name val="Calibri"/>
      <family val="2"/>
      <charset val="238"/>
    </font>
    <font>
      <sz val="2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name val="Arial"/>
      <family val="2"/>
      <charset val="238"/>
    </font>
    <font>
      <sz val="16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6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sz val="7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4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indexed="64"/>
      </top>
      <bottom/>
      <diagonal/>
    </border>
    <border>
      <left style="medium">
        <color theme="0"/>
      </left>
      <right/>
      <top/>
      <bottom style="medium">
        <color indexed="64"/>
      </bottom>
      <diagonal/>
    </border>
    <border>
      <left/>
      <right style="medium">
        <color theme="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theme="0"/>
      </top>
      <bottom/>
      <diagonal/>
    </border>
    <border>
      <left/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/>
      <top/>
      <bottom style="medium">
        <color theme="0"/>
      </bottom>
      <diagonal/>
    </border>
    <border>
      <left/>
      <right style="medium">
        <color indexed="64"/>
      </right>
      <top/>
      <bottom style="medium">
        <color theme="0"/>
      </bottom>
      <diagonal/>
    </border>
    <border>
      <left/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16" fillId="0" borderId="0"/>
    <xf numFmtId="0" fontId="19" fillId="0" borderId="0"/>
    <xf numFmtId="0" fontId="15" fillId="0" borderId="0"/>
    <xf numFmtId="0" fontId="15" fillId="0" borderId="0"/>
  </cellStyleXfs>
  <cellXfs count="46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/>
    <xf numFmtId="0" fontId="0" fillId="2" borderId="5" xfId="0" applyFill="1" applyBorder="1"/>
    <xf numFmtId="0" fontId="2" fillId="2" borderId="1" xfId="0" applyFont="1" applyFill="1" applyBorder="1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4" fillId="0" borderId="0" xfId="0" applyFont="1"/>
    <xf numFmtId="0" fontId="0" fillId="0" borderId="3" xfId="0" applyBorder="1" applyAlignment="1">
      <alignment horizontal="center"/>
    </xf>
    <xf numFmtId="0" fontId="0" fillId="0" borderId="11" xfId="0" applyBorder="1"/>
    <xf numFmtId="0" fontId="0" fillId="0" borderId="6" xfId="0" applyBorder="1"/>
    <xf numFmtId="0" fontId="2" fillId="0" borderId="3" xfId="0" applyFont="1" applyBorder="1" applyAlignment="1">
      <alignment horizontal="center"/>
    </xf>
    <xf numFmtId="0" fontId="5" fillId="0" borderId="0" xfId="0" applyFont="1"/>
    <xf numFmtId="0" fontId="7" fillId="0" borderId="12" xfId="0" applyFont="1" applyBorder="1" applyAlignment="1">
      <alignment horizontal="center"/>
    </xf>
    <xf numFmtId="0" fontId="7" fillId="0" borderId="6" xfId="0" applyFont="1" applyBorder="1"/>
    <xf numFmtId="0" fontId="7" fillId="0" borderId="1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0" fillId="0" borderId="42" xfId="0" applyBorder="1"/>
    <xf numFmtId="0" fontId="0" fillId="0" borderId="35" xfId="0" applyBorder="1"/>
    <xf numFmtId="0" fontId="15" fillId="0" borderId="0" xfId="5" applyBorder="1"/>
    <xf numFmtId="0" fontId="15" fillId="0" borderId="3" xfId="5" applyBorder="1"/>
    <xf numFmtId="0" fontId="15" fillId="0" borderId="5" xfId="5" applyBorder="1"/>
    <xf numFmtId="0" fontId="3" fillId="0" borderId="5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15" fillId="0" borderId="9" xfId="5" applyBorder="1" applyAlignment="1">
      <alignment horizontal="center"/>
    </xf>
    <xf numFmtId="0" fontId="15" fillId="0" borderId="10" xfId="5" applyBorder="1" applyAlignment="1">
      <alignment horizontal="center"/>
    </xf>
    <xf numFmtId="0" fontId="15" fillId="0" borderId="0" xfId="5" applyBorder="1" applyAlignment="1">
      <alignment horizontal="center"/>
    </xf>
    <xf numFmtId="0" fontId="15" fillId="0" borderId="9" xfId="4" applyBorder="1" applyAlignment="1">
      <alignment horizontal="center"/>
    </xf>
    <xf numFmtId="0" fontId="15" fillId="0" borderId="10" xfId="4" applyBorder="1" applyAlignment="1">
      <alignment horizontal="center"/>
    </xf>
    <xf numFmtId="0" fontId="15" fillId="0" borderId="0" xfId="4" applyBorder="1"/>
    <xf numFmtId="0" fontId="15" fillId="0" borderId="0" xfId="4" applyBorder="1" applyAlignment="1">
      <alignment horizontal="center"/>
    </xf>
    <xf numFmtId="20" fontId="3" fillId="5" borderId="3" xfId="0" applyNumberFormat="1" applyFont="1" applyFill="1" applyBorder="1" applyAlignment="1">
      <alignment horizontal="center"/>
    </xf>
    <xf numFmtId="0" fontId="10" fillId="6" borderId="3" xfId="0" applyFont="1" applyFill="1" applyBorder="1" applyAlignment="1">
      <alignment horizontal="right"/>
    </xf>
    <xf numFmtId="20" fontId="3" fillId="2" borderId="3" xfId="0" applyNumberFormat="1" applyFont="1" applyFill="1" applyBorder="1" applyAlignment="1">
      <alignment horizontal="right"/>
    </xf>
    <xf numFmtId="0" fontId="2" fillId="5" borderId="3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right"/>
    </xf>
    <xf numFmtId="0" fontId="2" fillId="5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8" xfId="0" applyFont="1" applyFill="1" applyBorder="1"/>
    <xf numFmtId="14" fontId="2" fillId="2" borderId="22" xfId="0" applyNumberFormat="1" applyFont="1" applyFill="1" applyBorder="1" applyAlignment="1">
      <alignment horizontal="center"/>
    </xf>
    <xf numFmtId="20" fontId="3" fillId="2" borderId="11" xfId="0" applyNumberFormat="1" applyFont="1" applyFill="1" applyBorder="1" applyAlignment="1">
      <alignment horizontal="right"/>
    </xf>
    <xf numFmtId="0" fontId="2" fillId="5" borderId="11" xfId="0" applyFont="1" applyFill="1" applyBorder="1" applyAlignment="1">
      <alignment horizontal="center"/>
    </xf>
    <xf numFmtId="20" fontId="3" fillId="5" borderId="11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9" fillId="0" borderId="0" xfId="0" applyFont="1" applyFill="1" applyBorder="1"/>
    <xf numFmtId="0" fontId="4" fillId="0" borderId="0" xfId="0" applyFont="1" applyAlignment="1"/>
    <xf numFmtId="20" fontId="3" fillId="2" borderId="9" xfId="0" applyNumberFormat="1" applyFont="1" applyFill="1" applyBorder="1" applyAlignment="1">
      <alignment horizontal="right"/>
    </xf>
    <xf numFmtId="0" fontId="0" fillId="0" borderId="3" xfId="1" applyFont="1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2" fillId="0" borderId="0" xfId="0" applyFont="1" applyFill="1" applyBorder="1" applyAlignment="1"/>
    <xf numFmtId="0" fontId="2" fillId="2" borderId="25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5" xfId="0" applyFont="1" applyFill="1" applyBorder="1" applyAlignment="1"/>
    <xf numFmtId="0" fontId="15" fillId="0" borderId="2" xfId="4" applyBorder="1" applyAlignment="1">
      <alignment horizontal="center"/>
    </xf>
    <xf numFmtId="0" fontId="15" fillId="0" borderId="4" xfId="4" applyBorder="1" applyAlignment="1">
      <alignment horizontal="center"/>
    </xf>
    <xf numFmtId="0" fontId="15" fillId="0" borderId="3" xfId="4" applyBorder="1" applyAlignment="1">
      <alignment horizontal="center"/>
    </xf>
    <xf numFmtId="0" fontId="15" fillId="0" borderId="5" xfId="4" applyBorder="1" applyAlignment="1">
      <alignment horizontal="center"/>
    </xf>
    <xf numFmtId="0" fontId="0" fillId="0" borderId="3" xfId="4" applyFont="1" applyBorder="1"/>
    <xf numFmtId="0" fontId="0" fillId="0" borderId="5" xfId="4" applyFont="1" applyBorder="1"/>
    <xf numFmtId="0" fontId="0" fillId="0" borderId="3" xfId="4" applyFont="1" applyBorder="1" applyAlignment="1">
      <alignment horizontal="center"/>
    </xf>
    <xf numFmtId="0" fontId="0" fillId="0" borderId="2" xfId="4" applyFont="1" applyBorder="1" applyAlignment="1">
      <alignment horizontal="center"/>
    </xf>
    <xf numFmtId="0" fontId="0" fillId="0" borderId="9" xfId="4" applyFont="1" applyBorder="1" applyAlignment="1">
      <alignment horizontal="center"/>
    </xf>
    <xf numFmtId="0" fontId="0" fillId="0" borderId="5" xfId="4" applyFont="1" applyBorder="1" applyAlignment="1">
      <alignment horizontal="center"/>
    </xf>
    <xf numFmtId="0" fontId="0" fillId="0" borderId="10" xfId="4" applyFont="1" applyBorder="1" applyAlignment="1">
      <alignment horizontal="center"/>
    </xf>
    <xf numFmtId="0" fontId="18" fillId="4" borderId="2" xfId="0" applyFont="1" applyFill="1" applyBorder="1" applyAlignment="1">
      <alignment horizontal="center"/>
    </xf>
    <xf numFmtId="0" fontId="18" fillId="4" borderId="9" xfId="0" applyFont="1" applyFill="1" applyBorder="1"/>
    <xf numFmtId="0" fontId="18" fillId="4" borderId="4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9" xfId="0" applyFont="1" applyFill="1" applyBorder="1"/>
    <xf numFmtId="0" fontId="7" fillId="4" borderId="4" xfId="0" applyFont="1" applyFill="1" applyBorder="1" applyAlignment="1">
      <alignment horizontal="center"/>
    </xf>
    <xf numFmtId="0" fontId="7" fillId="4" borderId="10" xfId="0" applyFont="1" applyFill="1" applyBorder="1"/>
    <xf numFmtId="0" fontId="17" fillId="4" borderId="14" xfId="0" applyFont="1" applyFill="1" applyBorder="1" applyAlignment="1">
      <alignment horizontal="center"/>
    </xf>
    <xf numFmtId="0" fontId="0" fillId="0" borderId="3" xfId="5" applyFont="1" applyBorder="1"/>
    <xf numFmtId="0" fontId="0" fillId="0" borderId="3" xfId="4" applyFont="1" applyBorder="1" applyAlignment="1">
      <alignment horizontal="left"/>
    </xf>
    <xf numFmtId="0" fontId="15" fillId="0" borderId="3" xfId="5" applyBorder="1" applyAlignment="1">
      <alignment horizontal="center"/>
    </xf>
    <xf numFmtId="0" fontId="15" fillId="0" borderId="5" xfId="5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4" applyFont="1" applyBorder="1"/>
    <xf numFmtId="0" fontId="0" fillId="0" borderId="0" xfId="4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4" applyFont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0" fillId="3" borderId="0" xfId="0" applyFill="1" applyBorder="1"/>
    <xf numFmtId="0" fontId="2" fillId="10" borderId="0" xfId="0" applyFont="1" applyFill="1" applyBorder="1" applyAlignment="1">
      <alignment horizontal="center"/>
    </xf>
    <xf numFmtId="0" fontId="2" fillId="10" borderId="0" xfId="0" applyFont="1" applyFill="1" applyBorder="1" applyAlignment="1"/>
    <xf numFmtId="0" fontId="0" fillId="5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10" borderId="0" xfId="0" applyFill="1" applyBorder="1" applyAlignment="1">
      <alignment horizontal="center"/>
    </xf>
    <xf numFmtId="0" fontId="0" fillId="10" borderId="0" xfId="0" applyFill="1" applyBorder="1"/>
    <xf numFmtId="0" fontId="0" fillId="0" borderId="43" xfId="0" applyBorder="1" applyAlignment="1">
      <alignment horizontal="center"/>
    </xf>
    <xf numFmtId="0" fontId="0" fillId="0" borderId="11" xfId="4" applyFont="1" applyBorder="1" applyAlignment="1">
      <alignment horizontal="center"/>
    </xf>
    <xf numFmtId="0" fontId="0" fillId="0" borderId="11" xfId="4" applyFont="1" applyBorder="1"/>
    <xf numFmtId="0" fontId="0" fillId="0" borderId="41" xfId="4" applyFont="1" applyBorder="1" applyAlignment="1">
      <alignment horizontal="center"/>
    </xf>
    <xf numFmtId="0" fontId="15" fillId="0" borderId="43" xfId="4" applyBorder="1" applyAlignment="1">
      <alignment horizontal="center"/>
    </xf>
    <xf numFmtId="0" fontId="15" fillId="0" borderId="11" xfId="4" applyBorder="1" applyAlignment="1">
      <alignment horizontal="center"/>
    </xf>
    <xf numFmtId="0" fontId="15" fillId="0" borderId="41" xfId="4" applyBorder="1" applyAlignment="1">
      <alignment horizontal="center"/>
    </xf>
    <xf numFmtId="0" fontId="15" fillId="0" borderId="11" xfId="5" applyBorder="1" applyAlignment="1">
      <alignment horizontal="center"/>
    </xf>
    <xf numFmtId="0" fontId="15" fillId="0" borderId="11" xfId="5" applyBorder="1"/>
    <xf numFmtId="0" fontId="15" fillId="0" borderId="41" xfId="5" applyBorder="1" applyAlignment="1">
      <alignment horizontal="center"/>
    </xf>
    <xf numFmtId="0" fontId="0" fillId="0" borderId="5" xfId="4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44" xfId="0" applyBorder="1" applyAlignment="1">
      <alignment horizontal="center"/>
    </xf>
    <xf numFmtId="0" fontId="20" fillId="0" borderId="12" xfId="0" applyFont="1" applyBorder="1" applyAlignment="1">
      <alignment horizontal="center" vertical="center" textRotation="180" shrinkToFit="1"/>
    </xf>
    <xf numFmtId="0" fontId="20" fillId="0" borderId="6" xfId="0" applyFont="1" applyBorder="1" applyAlignment="1">
      <alignment horizontal="center" vertical="center" textRotation="180" shrinkToFit="1"/>
    </xf>
    <xf numFmtId="0" fontId="20" fillId="0" borderId="32" xfId="0" applyFont="1" applyBorder="1" applyAlignment="1">
      <alignment horizontal="center" vertical="center" textRotation="180" shrinkToFit="1"/>
    </xf>
    <xf numFmtId="0" fontId="20" fillId="0" borderId="35" xfId="0" applyFont="1" applyBorder="1" applyAlignment="1">
      <alignment horizontal="center" vertical="center" textRotation="180" shrinkToFit="1"/>
    </xf>
    <xf numFmtId="0" fontId="20" fillId="0" borderId="29" xfId="0" applyFont="1" applyBorder="1" applyAlignment="1">
      <alignment horizontal="center" vertical="center" textRotation="180" shrinkToFit="1"/>
    </xf>
    <xf numFmtId="0" fontId="0" fillId="0" borderId="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6" xfId="0" applyBorder="1" applyAlignment="1"/>
    <xf numFmtId="0" fontId="0" fillId="0" borderId="47" xfId="0" applyBorder="1" applyAlignment="1"/>
    <xf numFmtId="0" fontId="17" fillId="4" borderId="2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3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2" fillId="12" borderId="72" xfId="0" applyFont="1" applyFill="1" applyBorder="1" applyAlignment="1">
      <alignment horizontal="center" vertical="center"/>
    </xf>
    <xf numFmtId="0" fontId="26" fillId="12" borderId="72" xfId="0" applyFont="1" applyFill="1" applyBorder="1" applyAlignment="1">
      <alignment horizontal="center" vertical="center"/>
    </xf>
    <xf numFmtId="0" fontId="22" fillId="12" borderId="72" xfId="0" applyFont="1" applyFill="1" applyBorder="1" applyAlignment="1">
      <alignment horizontal="left" vertical="center"/>
    </xf>
    <xf numFmtId="0" fontId="1" fillId="0" borderId="3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49" fontId="0" fillId="0" borderId="9" xfId="0" applyNumberForma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9" fillId="0" borderId="12" xfId="0" applyFont="1" applyBorder="1" applyAlignment="1">
      <alignment horizontal="center" vertical="center" textRotation="180" shrinkToFit="1"/>
    </xf>
    <xf numFmtId="0" fontId="0" fillId="0" borderId="25" xfId="0" applyBorder="1" applyAlignment="1">
      <alignment horizontal="center" vertical="top"/>
    </xf>
    <xf numFmtId="0" fontId="0" fillId="0" borderId="44" xfId="0" applyBorder="1" applyAlignment="1">
      <alignment horizontal="center" vertical="top"/>
    </xf>
    <xf numFmtId="0" fontId="0" fillId="0" borderId="56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14" borderId="7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0" fillId="0" borderId="16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13" borderId="26" xfId="0" applyFill="1" applyBorder="1" applyAlignment="1">
      <alignment horizontal="center"/>
    </xf>
    <xf numFmtId="0" fontId="0" fillId="13" borderId="8" xfId="0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5" fillId="15" borderId="51" xfId="0" applyFont="1" applyFill="1" applyBorder="1" applyAlignment="1">
      <alignment horizontal="center"/>
    </xf>
    <xf numFmtId="0" fontId="25" fillId="15" borderId="16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6" fillId="7" borderId="45" xfId="0" applyFont="1" applyFill="1" applyBorder="1" applyAlignment="1">
      <alignment horizontal="center"/>
    </xf>
    <xf numFmtId="0" fontId="6" fillId="7" borderId="46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10" borderId="0" xfId="0" applyFont="1" applyFill="1" applyBorder="1" applyAlignment="1">
      <alignment horizontal="center" vertical="center"/>
    </xf>
    <xf numFmtId="0" fontId="21" fillId="10" borderId="56" xfId="0" applyFont="1" applyFill="1" applyBorder="1" applyAlignment="1">
      <alignment horizontal="center" vertical="center"/>
    </xf>
    <xf numFmtId="0" fontId="21" fillId="10" borderId="15" xfId="0" applyFont="1" applyFill="1" applyBorder="1" applyAlignment="1">
      <alignment horizontal="center" vertical="center"/>
    </xf>
    <xf numFmtId="0" fontId="21" fillId="10" borderId="17" xfId="0" applyFont="1" applyFill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21" fillId="13" borderId="69" xfId="0" applyFont="1" applyFill="1" applyBorder="1" applyAlignment="1">
      <alignment horizontal="center" vertical="center"/>
    </xf>
    <xf numFmtId="0" fontId="21" fillId="13" borderId="70" xfId="0" applyFont="1" applyFill="1" applyBorder="1" applyAlignment="1">
      <alignment horizontal="center" vertical="center"/>
    </xf>
    <xf numFmtId="0" fontId="21" fillId="13" borderId="72" xfId="0" applyFont="1" applyFill="1" applyBorder="1" applyAlignment="1">
      <alignment horizontal="center" vertical="center"/>
    </xf>
    <xf numFmtId="0" fontId="21" fillId="13" borderId="0" xfId="0" applyFont="1" applyFill="1" applyBorder="1" applyAlignment="1">
      <alignment horizontal="center" vertical="center"/>
    </xf>
    <xf numFmtId="0" fontId="21" fillId="13" borderId="74" xfId="0" applyFont="1" applyFill="1" applyBorder="1" applyAlignment="1">
      <alignment horizontal="center" vertical="center"/>
    </xf>
    <xf numFmtId="0" fontId="21" fillId="13" borderId="75" xfId="0" applyFont="1" applyFill="1" applyBorder="1" applyAlignment="1">
      <alignment horizontal="center" vertical="center"/>
    </xf>
    <xf numFmtId="0" fontId="21" fillId="13" borderId="82" xfId="0" applyFont="1" applyFill="1" applyBorder="1" applyAlignment="1">
      <alignment horizontal="center" vertical="center"/>
    </xf>
    <xf numFmtId="0" fontId="21" fillId="13" borderId="15" xfId="0" applyFont="1" applyFill="1" applyBorder="1" applyAlignment="1">
      <alignment horizontal="center" vertical="center"/>
    </xf>
    <xf numFmtId="0" fontId="21" fillId="13" borderId="84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10" borderId="69" xfId="0" applyFont="1" applyFill="1" applyBorder="1" applyAlignment="1">
      <alignment horizontal="center" vertical="center"/>
    </xf>
    <xf numFmtId="0" fontId="21" fillId="10" borderId="70" xfId="0" applyFont="1" applyFill="1" applyBorder="1" applyAlignment="1">
      <alignment horizontal="center" vertical="center"/>
    </xf>
    <xf numFmtId="0" fontId="21" fillId="10" borderId="72" xfId="0" applyFont="1" applyFill="1" applyBorder="1" applyAlignment="1">
      <alignment horizontal="center" vertical="center"/>
    </xf>
    <xf numFmtId="0" fontId="21" fillId="10" borderId="74" xfId="0" applyFont="1" applyFill="1" applyBorder="1" applyAlignment="1">
      <alignment horizontal="center" vertical="center"/>
    </xf>
    <xf numFmtId="0" fontId="21" fillId="10" borderId="75" xfId="0" applyFont="1" applyFill="1" applyBorder="1" applyAlignment="1">
      <alignment horizontal="center" vertical="center"/>
    </xf>
    <xf numFmtId="0" fontId="21" fillId="10" borderId="71" xfId="0" applyFont="1" applyFill="1" applyBorder="1" applyAlignment="1">
      <alignment horizontal="center" vertical="center"/>
    </xf>
    <xf numFmtId="0" fontId="21" fillId="10" borderId="73" xfId="0" applyFont="1" applyFill="1" applyBorder="1" applyAlignment="1">
      <alignment horizontal="center" vertical="center"/>
    </xf>
    <xf numFmtId="0" fontId="21" fillId="10" borderId="76" xfId="0" applyFont="1" applyFill="1" applyBorder="1" applyAlignment="1">
      <alignment horizontal="center" vertical="center"/>
    </xf>
    <xf numFmtId="0" fontId="21" fillId="13" borderId="71" xfId="0" applyFont="1" applyFill="1" applyBorder="1" applyAlignment="1">
      <alignment horizontal="center" vertical="center"/>
    </xf>
    <xf numFmtId="0" fontId="21" fillId="13" borderId="73" xfId="0" applyFont="1" applyFill="1" applyBorder="1" applyAlignment="1">
      <alignment horizontal="center" vertical="center"/>
    </xf>
    <xf numFmtId="0" fontId="21" fillId="13" borderId="76" xfId="0" applyFont="1" applyFill="1" applyBorder="1" applyAlignment="1">
      <alignment horizontal="center" vertical="center"/>
    </xf>
    <xf numFmtId="0" fontId="25" fillId="11" borderId="86" xfId="0" applyFont="1" applyFill="1" applyBorder="1" applyAlignment="1">
      <alignment horizontal="center" vertical="center" wrapText="1"/>
    </xf>
    <xf numFmtId="0" fontId="25" fillId="11" borderId="77" xfId="0" applyFont="1" applyFill="1" applyBorder="1" applyAlignment="1">
      <alignment horizontal="center" vertical="center" wrapText="1"/>
    </xf>
    <xf numFmtId="0" fontId="25" fillId="11" borderId="87" xfId="0" applyFont="1" applyFill="1" applyBorder="1" applyAlignment="1">
      <alignment horizontal="center" vertical="center" wrapText="1"/>
    </xf>
    <xf numFmtId="0" fontId="28" fillId="11" borderId="86" xfId="0" applyFont="1" applyFill="1" applyBorder="1" applyAlignment="1">
      <alignment horizontal="center" vertical="center" wrapText="1"/>
    </xf>
    <xf numFmtId="0" fontId="28" fillId="11" borderId="77" xfId="0" applyFont="1" applyFill="1" applyBorder="1" applyAlignment="1">
      <alignment horizontal="center" vertical="center" wrapText="1"/>
    </xf>
    <xf numFmtId="0" fontId="28" fillId="11" borderId="87" xfId="0" applyFont="1" applyFill="1" applyBorder="1" applyAlignment="1">
      <alignment horizontal="center" vertical="center" wrapText="1"/>
    </xf>
    <xf numFmtId="0" fontId="25" fillId="11" borderId="14" xfId="0" applyFont="1" applyFill="1" applyBorder="1" applyAlignment="1">
      <alignment horizontal="center" vertical="center" wrapText="1"/>
    </xf>
    <xf numFmtId="0" fontId="25" fillId="11" borderId="15" xfId="0" applyFont="1" applyFill="1" applyBorder="1" applyAlignment="1">
      <alignment horizontal="center" vertical="center" wrapText="1"/>
    </xf>
    <xf numFmtId="0" fontId="25" fillId="11" borderId="89" xfId="0" applyFont="1" applyFill="1" applyBorder="1" applyAlignment="1">
      <alignment horizontal="center" vertical="center" wrapText="1"/>
    </xf>
    <xf numFmtId="0" fontId="25" fillId="11" borderId="68" xfId="0" applyFont="1" applyFill="1" applyBorder="1" applyAlignment="1">
      <alignment horizontal="center" vertical="center" wrapText="1"/>
    </xf>
    <xf numFmtId="0" fontId="25" fillId="11" borderId="7" xfId="0" applyFont="1" applyFill="1" applyBorder="1" applyAlignment="1">
      <alignment horizontal="center" vertical="center" wrapText="1"/>
    </xf>
    <xf numFmtId="0" fontId="25" fillId="11" borderId="88" xfId="0" applyFont="1" applyFill="1" applyBorder="1" applyAlignment="1">
      <alignment horizontal="center" vertical="center" wrapText="1"/>
    </xf>
    <xf numFmtId="0" fontId="21" fillId="13" borderId="56" xfId="0" applyFont="1" applyFill="1" applyBorder="1" applyAlignment="1">
      <alignment horizontal="center" vertical="center"/>
    </xf>
    <xf numFmtId="0" fontId="21" fillId="13" borderId="85" xfId="0" applyFont="1" applyFill="1" applyBorder="1" applyAlignment="1">
      <alignment horizontal="center" vertical="center"/>
    </xf>
    <xf numFmtId="0" fontId="21" fillId="13" borderId="7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5" fillId="11" borderId="81" xfId="0" applyFont="1" applyFill="1" applyBorder="1" applyAlignment="1">
      <alignment horizontal="center" vertical="center" wrapText="1"/>
    </xf>
    <xf numFmtId="0" fontId="25" fillId="11" borderId="70" xfId="0" applyFont="1" applyFill="1" applyBorder="1" applyAlignment="1">
      <alignment horizontal="center" vertical="center" wrapText="1"/>
    </xf>
    <xf numFmtId="0" fontId="25" fillId="11" borderId="0" xfId="0" applyFont="1" applyFill="1" applyBorder="1" applyAlignment="1">
      <alignment horizontal="center" vertical="center" wrapText="1"/>
    </xf>
    <xf numFmtId="0" fontId="25" fillId="11" borderId="16" xfId="0" applyFont="1" applyFill="1" applyBorder="1" applyAlignment="1">
      <alignment horizontal="center" vertical="center" wrapText="1"/>
    </xf>
    <xf numFmtId="0" fontId="25" fillId="11" borderId="56" xfId="0" applyFont="1" applyFill="1" applyBorder="1" applyAlignment="1">
      <alignment horizontal="center" vertical="center" wrapText="1"/>
    </xf>
    <xf numFmtId="0" fontId="25" fillId="11" borderId="78" xfId="0" applyFont="1" applyFill="1" applyBorder="1" applyAlignment="1">
      <alignment horizontal="center" vertical="center" wrapText="1"/>
    </xf>
    <xf numFmtId="0" fontId="25" fillId="11" borderId="62" xfId="0" applyFont="1" applyFill="1" applyBorder="1" applyAlignment="1">
      <alignment horizontal="center" vertical="center" wrapText="1"/>
    </xf>
    <xf numFmtId="0" fontId="25" fillId="11" borderId="80" xfId="0" applyFont="1" applyFill="1" applyBorder="1" applyAlignment="1">
      <alignment horizontal="center" vertical="center" wrapText="1"/>
    </xf>
    <xf numFmtId="0" fontId="25" fillId="11" borderId="72" xfId="0" applyFont="1" applyFill="1" applyBorder="1" applyAlignment="1">
      <alignment horizontal="center" vertical="center" wrapText="1"/>
    </xf>
    <xf numFmtId="0" fontId="25" fillId="11" borderId="73" xfId="0" applyFont="1" applyFill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80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0" fontId="27" fillId="0" borderId="83" xfId="0" applyFont="1" applyBorder="1" applyAlignment="1">
      <alignment horizontal="center" vertical="center"/>
    </xf>
    <xf numFmtId="0" fontId="27" fillId="0" borderId="75" xfId="0" applyFont="1" applyBorder="1" applyAlignment="1">
      <alignment horizontal="center" vertical="center"/>
    </xf>
    <xf numFmtId="0" fontId="27" fillId="0" borderId="7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25" fillId="11" borderId="83" xfId="0" applyFont="1" applyFill="1" applyBorder="1" applyAlignment="1">
      <alignment horizontal="center" vertical="center" wrapText="1"/>
    </xf>
    <xf numFmtId="0" fontId="25" fillId="11" borderId="75" xfId="0" applyFont="1" applyFill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80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73" xfId="0" applyFont="1" applyBorder="1" applyAlignment="1">
      <alignment horizontal="center" vertical="center" wrapText="1"/>
    </xf>
    <xf numFmtId="0" fontId="27" fillId="0" borderId="83" xfId="0" applyFont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 wrapText="1"/>
    </xf>
    <xf numFmtId="0" fontId="27" fillId="0" borderId="76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1" fillId="8" borderId="22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0" fontId="11" fillId="8" borderId="18" xfId="0" applyFont="1" applyFill="1" applyBorder="1" applyAlignment="1">
      <alignment horizontal="center"/>
    </xf>
    <xf numFmtId="0" fontId="11" fillId="8" borderId="8" xfId="0" applyFont="1" applyFill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3" fillId="5" borderId="45" xfId="0" applyFont="1" applyFill="1" applyBorder="1" applyAlignment="1">
      <alignment horizontal="center"/>
    </xf>
    <xf numFmtId="0" fontId="13" fillId="5" borderId="46" xfId="0" applyFont="1" applyFill="1" applyBorder="1" applyAlignment="1">
      <alignment horizontal="center"/>
    </xf>
    <xf numFmtId="0" fontId="13" fillId="5" borderId="47" xfId="0" applyFont="1" applyFill="1" applyBorder="1" applyAlignment="1">
      <alignment horizontal="center"/>
    </xf>
    <xf numFmtId="0" fontId="0" fillId="0" borderId="18" xfId="0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11" fillId="8" borderId="51" xfId="0" applyFont="1" applyFill="1" applyBorder="1" applyAlignment="1">
      <alignment horizontal="center"/>
    </xf>
    <xf numFmtId="0" fontId="11" fillId="8" borderId="48" xfId="0" applyFont="1" applyFill="1" applyBorder="1" applyAlignment="1">
      <alignment horizontal="center"/>
    </xf>
    <xf numFmtId="0" fontId="11" fillId="8" borderId="49" xfId="0" applyFont="1" applyFill="1" applyBorder="1" applyAlignment="1">
      <alignment horizontal="center"/>
    </xf>
    <xf numFmtId="0" fontId="11" fillId="10" borderId="0" xfId="0" applyFont="1" applyFill="1" applyBorder="1" applyAlignment="1">
      <alignment horizontal="center"/>
    </xf>
    <xf numFmtId="0" fontId="12" fillId="10" borderId="0" xfId="0" applyFont="1" applyFill="1" applyBorder="1" applyAlignment="1">
      <alignment horizontal="center"/>
    </xf>
    <xf numFmtId="0" fontId="13" fillId="1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9" fillId="9" borderId="34" xfId="0" applyFont="1" applyFill="1" applyBorder="1" applyAlignment="1">
      <alignment horizontal="center"/>
    </xf>
    <xf numFmtId="0" fontId="9" fillId="9" borderId="30" xfId="0" applyFont="1" applyFill="1" applyBorder="1" applyAlignment="1">
      <alignment horizontal="center"/>
    </xf>
    <xf numFmtId="0" fontId="2" fillId="5" borderId="34" xfId="0" applyFont="1" applyFill="1" applyBorder="1" applyAlignment="1">
      <alignment horizontal="center"/>
    </xf>
    <xf numFmtId="0" fontId="2" fillId="5" borderId="52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9" fillId="9" borderId="18" xfId="0" applyFont="1" applyFill="1" applyBorder="1" applyAlignment="1">
      <alignment horizontal="center"/>
    </xf>
    <xf numFmtId="0" fontId="9" fillId="9" borderId="1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9" fillId="9" borderId="8" xfId="0" applyFont="1" applyFill="1" applyBorder="1" applyAlignment="1">
      <alignment horizontal="center"/>
    </xf>
    <xf numFmtId="0" fontId="9" fillId="9" borderId="3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38" xfId="0" applyBorder="1" applyAlignment="1">
      <alignment horizontal="center"/>
    </xf>
    <xf numFmtId="14" fontId="0" fillId="0" borderId="55" xfId="0" applyNumberFormat="1" applyBorder="1" applyAlignment="1">
      <alignment horizontal="center"/>
    </xf>
  </cellXfs>
  <cellStyles count="6">
    <cellStyle name="Normální" xfId="0" builtinId="0"/>
    <cellStyle name="Normální 2" xfId="1" xr:uid="{00000000-0005-0000-0000-000001000000}"/>
    <cellStyle name="Normální 2 2" xfId="2" xr:uid="{00000000-0005-0000-0000-000002000000}"/>
    <cellStyle name="Normální 3" xfId="3" xr:uid="{00000000-0005-0000-0000-000003000000}"/>
    <cellStyle name="normální_soupisky 1. liga" xfId="4" xr:uid="{00000000-0005-0000-0000-000004000000}"/>
    <cellStyle name="normální_soupisky extraliga" xfId="5" xr:uid="{00000000-0005-0000-0000-000005000000}"/>
  </cellStyles>
  <dxfs count="3"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1:G12"/>
  <sheetViews>
    <sheetView showGridLines="0" zoomScale="70" zoomScaleNormal="70" workbookViewId="0">
      <selection activeCell="G5" sqref="G5:G10"/>
    </sheetView>
  </sheetViews>
  <sheetFormatPr defaultRowHeight="12.75" x14ac:dyDescent="0.2"/>
  <cols>
    <col min="1" max="1" width="2.5703125" customWidth="1"/>
    <col min="2" max="2" width="9.7109375" style="12" customWidth="1"/>
    <col min="3" max="3" width="41.85546875" customWidth="1"/>
    <col min="4" max="4" width="9.7109375" style="12" customWidth="1"/>
    <col min="5" max="5" width="39.7109375" bestFit="1" customWidth="1"/>
    <col min="6" max="6" width="9.7109375" style="12" customWidth="1"/>
    <col min="7" max="7" width="41.5703125" bestFit="1" customWidth="1"/>
  </cols>
  <sheetData>
    <row r="1" spans="2:7" ht="13.5" thickBot="1" x14ac:dyDescent="0.25"/>
    <row r="2" spans="2:7" s="24" customFormat="1" ht="34.5" thickBot="1" x14ac:dyDescent="0.55000000000000004">
      <c r="B2" s="303" t="s">
        <v>381</v>
      </c>
      <c r="C2" s="304"/>
      <c r="D2" s="304"/>
      <c r="E2" s="304"/>
      <c r="F2" s="304"/>
      <c r="G2" s="304"/>
    </row>
    <row r="3" spans="2:7" ht="5.25" customHeight="1" thickBot="1" x14ac:dyDescent="0.45">
      <c r="B3" s="25"/>
      <c r="C3" s="26"/>
      <c r="D3" s="27"/>
      <c r="E3" s="26"/>
      <c r="F3" s="28"/>
      <c r="G3" s="26"/>
    </row>
    <row r="4" spans="2:7" ht="26.25" x14ac:dyDescent="0.4">
      <c r="B4" s="210" t="s">
        <v>17</v>
      </c>
      <c r="C4" s="126" t="s">
        <v>2</v>
      </c>
      <c r="D4" s="212" t="s">
        <v>17</v>
      </c>
      <c r="E4" s="211" t="s">
        <v>231</v>
      </c>
      <c r="F4" s="212" t="s">
        <v>17</v>
      </c>
      <c r="G4" s="211" t="s">
        <v>232</v>
      </c>
    </row>
    <row r="5" spans="2:7" ht="26.25" x14ac:dyDescent="0.4">
      <c r="B5" s="119">
        <v>1</v>
      </c>
      <c r="C5" s="120" t="s">
        <v>173</v>
      </c>
      <c r="D5" s="122">
        <v>1</v>
      </c>
      <c r="E5" s="123" t="s">
        <v>379</v>
      </c>
      <c r="F5" s="122">
        <v>1</v>
      </c>
      <c r="G5" s="123" t="s">
        <v>234</v>
      </c>
    </row>
    <row r="6" spans="2:7" ht="26.25" x14ac:dyDescent="0.4">
      <c r="B6" s="119">
        <v>2</v>
      </c>
      <c r="C6" s="120" t="s">
        <v>241</v>
      </c>
      <c r="D6" s="122">
        <v>2</v>
      </c>
      <c r="E6" s="123" t="s">
        <v>174</v>
      </c>
      <c r="F6" s="122">
        <v>2</v>
      </c>
      <c r="G6" s="123" t="s">
        <v>159</v>
      </c>
    </row>
    <row r="7" spans="2:7" ht="26.25" x14ac:dyDescent="0.4">
      <c r="B7" s="119">
        <v>3</v>
      </c>
      <c r="C7" s="120" t="s">
        <v>335</v>
      </c>
      <c r="D7" s="122">
        <v>3</v>
      </c>
      <c r="E7" s="123" t="s">
        <v>44</v>
      </c>
      <c r="F7" s="122">
        <v>3</v>
      </c>
      <c r="G7" s="123" t="s">
        <v>555</v>
      </c>
    </row>
    <row r="8" spans="2:7" ht="26.25" x14ac:dyDescent="0.4">
      <c r="B8" s="119">
        <v>4</v>
      </c>
      <c r="C8" s="123" t="s">
        <v>160</v>
      </c>
      <c r="D8" s="122">
        <v>4</v>
      </c>
      <c r="E8" s="123" t="s">
        <v>1</v>
      </c>
      <c r="F8" s="122">
        <v>4</v>
      </c>
      <c r="G8" s="120" t="s">
        <v>384</v>
      </c>
    </row>
    <row r="9" spans="2:7" ht="26.25" x14ac:dyDescent="0.4">
      <c r="B9" s="119">
        <v>5</v>
      </c>
      <c r="C9" s="120" t="s">
        <v>161</v>
      </c>
      <c r="D9" s="122">
        <v>5</v>
      </c>
      <c r="E9" s="123" t="s">
        <v>382</v>
      </c>
      <c r="F9" s="122">
        <v>5</v>
      </c>
      <c r="G9" s="123" t="s">
        <v>385</v>
      </c>
    </row>
    <row r="10" spans="2:7" ht="26.25" x14ac:dyDescent="0.4">
      <c r="B10" s="119">
        <v>6</v>
      </c>
      <c r="C10" s="120" t="s">
        <v>189</v>
      </c>
      <c r="D10" s="122">
        <v>6</v>
      </c>
      <c r="E10" s="123" t="s">
        <v>383</v>
      </c>
      <c r="F10" s="122">
        <v>6</v>
      </c>
      <c r="G10" s="120" t="s">
        <v>386</v>
      </c>
    </row>
    <row r="11" spans="2:7" ht="26.25" x14ac:dyDescent="0.4">
      <c r="B11" s="119">
        <v>7</v>
      </c>
      <c r="C11" s="123" t="s">
        <v>233</v>
      </c>
      <c r="D11" s="122"/>
      <c r="E11" s="120"/>
      <c r="F11" s="122"/>
      <c r="G11" s="123"/>
    </row>
    <row r="12" spans="2:7" ht="27" thickBot="1" x14ac:dyDescent="0.45">
      <c r="B12" s="121">
        <v>8</v>
      </c>
      <c r="C12" s="125" t="s">
        <v>0</v>
      </c>
      <c r="D12" s="124"/>
      <c r="E12" s="125"/>
      <c r="F12" s="124"/>
      <c r="G12" s="125"/>
    </row>
  </sheetData>
  <mergeCells count="1">
    <mergeCell ref="B2:G2"/>
  </mergeCells>
  <phoneticPr fontId="1" type="noConversion"/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39997558519241921"/>
  </sheetPr>
  <dimension ref="B1:J31"/>
  <sheetViews>
    <sheetView showGridLines="0" topLeftCell="B1" zoomScale="85" zoomScaleNormal="85" workbookViewId="0">
      <selection activeCell="B34" sqref="B34"/>
    </sheetView>
  </sheetViews>
  <sheetFormatPr defaultRowHeight="12.75" x14ac:dyDescent="0.2"/>
  <cols>
    <col min="2" max="2" width="9.7109375" style="1" bestFit="1" customWidth="1"/>
    <col min="3" max="3" width="9.140625" style="1"/>
    <col min="4" max="4" width="23.7109375" style="2" bestFit="1" customWidth="1"/>
    <col min="5" max="5" width="4.42578125" style="1" customWidth="1"/>
    <col min="6" max="6" width="26" style="2" bestFit="1" customWidth="1"/>
    <col min="8" max="8" width="26" style="2" bestFit="1" customWidth="1"/>
    <col min="9" max="9" width="4.85546875" style="1" customWidth="1"/>
    <col min="10" max="10" width="26" style="2" bestFit="1" customWidth="1"/>
  </cols>
  <sheetData>
    <row r="1" spans="2:10" ht="6" customHeight="1" x14ac:dyDescent="0.2"/>
    <row r="2" spans="2:10" x14ac:dyDescent="0.2">
      <c r="D2" s="424" t="s">
        <v>9</v>
      </c>
      <c r="E2" s="424"/>
      <c r="F2" s="424"/>
      <c r="G2" s="424"/>
      <c r="H2" s="424"/>
      <c r="I2" s="424"/>
    </row>
    <row r="3" spans="2:10" x14ac:dyDescent="0.2">
      <c r="D3" s="424"/>
      <c r="E3" s="424"/>
      <c r="F3" s="424"/>
      <c r="G3" s="424"/>
      <c r="H3" s="424"/>
      <c r="I3" s="424"/>
    </row>
    <row r="4" spans="2:10" ht="6" customHeight="1" thickBot="1" x14ac:dyDescent="0.25"/>
    <row r="5" spans="2:10" x14ac:dyDescent="0.2">
      <c r="B5" s="90">
        <v>43228</v>
      </c>
      <c r="C5" s="3" t="s">
        <v>3</v>
      </c>
      <c r="D5" s="86" t="s">
        <v>157</v>
      </c>
      <c r="E5" s="421" t="s">
        <v>233</v>
      </c>
      <c r="F5" s="421"/>
      <c r="G5" s="4"/>
      <c r="H5" s="86" t="s">
        <v>157</v>
      </c>
      <c r="I5" s="421" t="s">
        <v>189</v>
      </c>
      <c r="J5" s="425"/>
    </row>
    <row r="6" spans="2:10" x14ac:dyDescent="0.2">
      <c r="B6" s="5"/>
      <c r="C6" s="84">
        <v>0.375</v>
      </c>
      <c r="D6" s="85" t="s">
        <v>233</v>
      </c>
      <c r="E6" s="82" t="s">
        <v>156</v>
      </c>
      <c r="F6" s="85" t="s">
        <v>173</v>
      </c>
      <c r="G6" s="84">
        <v>0.375</v>
      </c>
      <c r="H6" s="85" t="s">
        <v>189</v>
      </c>
      <c r="I6" s="82" t="s">
        <v>156</v>
      </c>
      <c r="J6" s="85" t="s">
        <v>0</v>
      </c>
    </row>
    <row r="7" spans="2:10" x14ac:dyDescent="0.2">
      <c r="B7" s="5"/>
      <c r="C7" s="6"/>
      <c r="D7" s="6"/>
      <c r="E7" s="6"/>
      <c r="F7" s="6"/>
      <c r="G7" s="84">
        <v>0.375</v>
      </c>
      <c r="H7" s="85" t="s">
        <v>160</v>
      </c>
      <c r="I7" s="82" t="s">
        <v>156</v>
      </c>
      <c r="J7" s="87" t="s">
        <v>241</v>
      </c>
    </row>
    <row r="8" spans="2:10" x14ac:dyDescent="0.2">
      <c r="B8" s="5"/>
      <c r="C8" s="6"/>
      <c r="D8" s="83" t="s">
        <v>157</v>
      </c>
      <c r="E8" s="426" t="s">
        <v>380</v>
      </c>
      <c r="F8" s="426"/>
      <c r="G8" s="84">
        <v>0.58333333333333337</v>
      </c>
      <c r="H8" s="85" t="s">
        <v>189</v>
      </c>
      <c r="I8" s="82" t="s">
        <v>156</v>
      </c>
      <c r="J8" s="87" t="s">
        <v>241</v>
      </c>
    </row>
    <row r="9" spans="2:10" x14ac:dyDescent="0.2">
      <c r="B9" s="5"/>
      <c r="C9" s="84">
        <v>0.375</v>
      </c>
      <c r="D9" s="85" t="s">
        <v>161</v>
      </c>
      <c r="E9" s="82" t="s">
        <v>156</v>
      </c>
      <c r="F9" s="85" t="s">
        <v>52</v>
      </c>
      <c r="G9" s="91">
        <v>0.58333333333333337</v>
      </c>
      <c r="H9" s="85" t="s">
        <v>160</v>
      </c>
      <c r="I9" s="93" t="s">
        <v>156</v>
      </c>
      <c r="J9" s="85" t="s">
        <v>0</v>
      </c>
    </row>
    <row r="10" spans="2:10" ht="13.5" thickBot="1" x14ac:dyDescent="0.25">
      <c r="B10" s="7"/>
      <c r="C10" s="8"/>
      <c r="D10" s="8"/>
      <c r="E10" s="8"/>
      <c r="F10" s="8"/>
      <c r="G10" s="8"/>
      <c r="H10" s="8"/>
      <c r="I10" s="8"/>
      <c r="J10" s="88"/>
    </row>
    <row r="11" spans="2:10" ht="13.5" thickBot="1" x14ac:dyDescent="0.25">
      <c r="B11" s="137"/>
      <c r="C11" s="137"/>
      <c r="D11" s="138"/>
      <c r="E11" s="137"/>
      <c r="F11" s="138"/>
      <c r="G11" s="139"/>
      <c r="H11" s="138"/>
      <c r="I11" s="137"/>
      <c r="J11" s="138"/>
    </row>
    <row r="12" spans="2:10" x14ac:dyDescent="0.2">
      <c r="B12" s="90">
        <v>43286</v>
      </c>
      <c r="C12" s="3" t="s">
        <v>5</v>
      </c>
      <c r="D12" s="86" t="s">
        <v>157</v>
      </c>
      <c r="E12" s="421" t="s">
        <v>160</v>
      </c>
      <c r="F12" s="421"/>
      <c r="G12" s="4"/>
      <c r="H12" s="86" t="s">
        <v>157</v>
      </c>
      <c r="I12" s="421" t="s">
        <v>173</v>
      </c>
      <c r="J12" s="425"/>
    </row>
    <row r="13" spans="2:10" x14ac:dyDescent="0.2">
      <c r="B13" s="5"/>
      <c r="C13" s="84">
        <v>0.375</v>
      </c>
      <c r="D13" s="85" t="s">
        <v>160</v>
      </c>
      <c r="E13" s="82" t="s">
        <v>156</v>
      </c>
      <c r="F13" s="85" t="s">
        <v>189</v>
      </c>
      <c r="G13" s="84">
        <v>0.375</v>
      </c>
      <c r="H13" s="85" t="s">
        <v>173</v>
      </c>
      <c r="I13" s="82" t="s">
        <v>156</v>
      </c>
      <c r="J13" s="87" t="s">
        <v>52</v>
      </c>
    </row>
    <row r="14" spans="2:10" x14ac:dyDescent="0.2">
      <c r="B14" s="5"/>
      <c r="C14" s="6"/>
      <c r="D14" s="6"/>
      <c r="E14" s="6"/>
      <c r="F14" s="6"/>
      <c r="G14" s="84">
        <v>0.375</v>
      </c>
      <c r="H14" s="85" t="s">
        <v>233</v>
      </c>
      <c r="I14" s="82" t="s">
        <v>156</v>
      </c>
      <c r="J14" s="87" t="s">
        <v>161</v>
      </c>
    </row>
    <row r="15" spans="2:10" x14ac:dyDescent="0.2">
      <c r="B15" s="5"/>
      <c r="C15" s="6"/>
      <c r="D15" s="83" t="s">
        <v>157</v>
      </c>
      <c r="E15" s="426" t="s">
        <v>0</v>
      </c>
      <c r="F15" s="426"/>
      <c r="G15" s="84">
        <v>0.58333333333333337</v>
      </c>
      <c r="H15" s="85" t="s">
        <v>173</v>
      </c>
      <c r="I15" s="82" t="s">
        <v>156</v>
      </c>
      <c r="J15" s="87" t="s">
        <v>161</v>
      </c>
    </row>
    <row r="16" spans="2:10" x14ac:dyDescent="0.2">
      <c r="B16" s="5"/>
      <c r="C16" s="84">
        <v>0.375</v>
      </c>
      <c r="D16" s="85" t="s">
        <v>0</v>
      </c>
      <c r="E16" s="82" t="s">
        <v>156</v>
      </c>
      <c r="F16" s="85" t="s">
        <v>241</v>
      </c>
      <c r="G16" s="91">
        <v>0.58333333333333337</v>
      </c>
      <c r="H16" s="85" t="s">
        <v>233</v>
      </c>
      <c r="I16" s="93" t="s">
        <v>156</v>
      </c>
      <c r="J16" s="87" t="s">
        <v>52</v>
      </c>
    </row>
    <row r="17" spans="2:10" ht="13.5" thickBot="1" x14ac:dyDescent="0.25">
      <c r="B17" s="7"/>
      <c r="C17" s="8"/>
      <c r="D17" s="8"/>
      <c r="E17" s="8"/>
      <c r="F17" s="8"/>
      <c r="G17" s="8"/>
      <c r="H17" s="8"/>
      <c r="I17" s="8"/>
      <c r="J17" s="88"/>
    </row>
    <row r="18" spans="2:10" ht="13.5" thickBot="1" x14ac:dyDescent="0.25">
      <c r="B18" s="137"/>
      <c r="C18" s="137"/>
      <c r="D18" s="138"/>
      <c r="E18" s="137"/>
      <c r="F18" s="138"/>
      <c r="G18" s="139"/>
      <c r="H18" s="138"/>
      <c r="I18" s="137"/>
      <c r="J18" s="138"/>
    </row>
    <row r="19" spans="2:10" x14ac:dyDescent="0.2">
      <c r="B19" s="90">
        <v>43351</v>
      </c>
      <c r="C19" s="3" t="s">
        <v>6</v>
      </c>
      <c r="D19" s="86" t="s">
        <v>157</v>
      </c>
      <c r="E19" s="421" t="s">
        <v>52</v>
      </c>
      <c r="F19" s="421"/>
      <c r="G19" s="4"/>
      <c r="H19" s="86" t="s">
        <v>157</v>
      </c>
      <c r="I19" s="421" t="s">
        <v>0</v>
      </c>
      <c r="J19" s="425"/>
    </row>
    <row r="20" spans="2:10" x14ac:dyDescent="0.2">
      <c r="B20" s="5"/>
      <c r="C20" s="84">
        <v>0.375</v>
      </c>
      <c r="D20" s="85" t="s">
        <v>52</v>
      </c>
      <c r="E20" s="82" t="s">
        <v>156</v>
      </c>
      <c r="F20" s="85" t="s">
        <v>241</v>
      </c>
      <c r="G20" s="84">
        <v>0.375</v>
      </c>
      <c r="H20" s="85" t="s">
        <v>0</v>
      </c>
      <c r="I20" s="82" t="s">
        <v>156</v>
      </c>
      <c r="J20" s="87" t="s">
        <v>173</v>
      </c>
    </row>
    <row r="21" spans="2:10" x14ac:dyDescent="0.2">
      <c r="B21" s="5"/>
      <c r="C21" s="84">
        <v>0.375</v>
      </c>
      <c r="D21" s="85" t="s">
        <v>161</v>
      </c>
      <c r="E21" s="82" t="s">
        <v>156</v>
      </c>
      <c r="F21" s="85" t="s">
        <v>160</v>
      </c>
      <c r="G21" s="84">
        <v>0.375</v>
      </c>
      <c r="H21" s="85" t="s">
        <v>189</v>
      </c>
      <c r="I21" s="82" t="s">
        <v>156</v>
      </c>
      <c r="J21" s="87" t="s">
        <v>233</v>
      </c>
    </row>
    <row r="22" spans="2:10" x14ac:dyDescent="0.2">
      <c r="B22" s="5"/>
      <c r="C22" s="84">
        <v>0.58333333333333337</v>
      </c>
      <c r="D22" s="85" t="s">
        <v>52</v>
      </c>
      <c r="E22" s="82" t="s">
        <v>156</v>
      </c>
      <c r="F22" s="85" t="s">
        <v>160</v>
      </c>
      <c r="G22" s="84">
        <v>0.58333333333333337</v>
      </c>
      <c r="H22" s="85" t="s">
        <v>0</v>
      </c>
      <c r="I22" s="82" t="s">
        <v>156</v>
      </c>
      <c r="J22" s="87" t="s">
        <v>233</v>
      </c>
    </row>
    <row r="23" spans="2:10" x14ac:dyDescent="0.2">
      <c r="B23" s="5"/>
      <c r="C23" s="84">
        <v>0.58333333333333337</v>
      </c>
      <c r="D23" s="85" t="s">
        <v>161</v>
      </c>
      <c r="E23" s="82" t="s">
        <v>156</v>
      </c>
      <c r="F23" s="85" t="s">
        <v>241</v>
      </c>
      <c r="G23" s="84">
        <v>0.58333333333333337</v>
      </c>
      <c r="H23" s="85" t="s">
        <v>189</v>
      </c>
      <c r="I23" s="93" t="s">
        <v>156</v>
      </c>
      <c r="J23" s="87" t="s">
        <v>173</v>
      </c>
    </row>
    <row r="24" spans="2:10" ht="13.5" thickBot="1" x14ac:dyDescent="0.25">
      <c r="B24" s="7"/>
      <c r="C24" s="8"/>
      <c r="D24" s="9"/>
      <c r="E24" s="8"/>
      <c r="F24" s="9"/>
      <c r="G24" s="10"/>
      <c r="H24" s="8"/>
      <c r="I24" s="8"/>
      <c r="J24" s="88"/>
    </row>
    <row r="25" spans="2:10" ht="13.5" thickBot="1" x14ac:dyDescent="0.25">
      <c r="B25" s="137"/>
      <c r="C25" s="137"/>
      <c r="D25" s="138"/>
      <c r="E25" s="137"/>
      <c r="F25" s="138"/>
      <c r="G25" s="139"/>
      <c r="H25" s="138"/>
      <c r="I25" s="137"/>
      <c r="J25" s="138"/>
    </row>
    <row r="26" spans="2:10" x14ac:dyDescent="0.2">
      <c r="B26" s="90">
        <v>43372</v>
      </c>
      <c r="C26" s="3" t="s">
        <v>7</v>
      </c>
      <c r="D26" s="86" t="s">
        <v>157</v>
      </c>
      <c r="E26" s="421" t="s">
        <v>242</v>
      </c>
      <c r="F26" s="421"/>
      <c r="G26" s="4"/>
      <c r="H26" s="11"/>
      <c r="I26" s="3"/>
      <c r="J26" s="89"/>
    </row>
    <row r="27" spans="2:10" x14ac:dyDescent="0.2">
      <c r="B27" s="5"/>
      <c r="C27" s="84">
        <v>0.375</v>
      </c>
      <c r="D27" s="85" t="s">
        <v>241</v>
      </c>
      <c r="E27" s="82" t="s">
        <v>156</v>
      </c>
      <c r="F27" s="85" t="s">
        <v>233</v>
      </c>
      <c r="G27" s="84">
        <v>0.375</v>
      </c>
      <c r="H27" s="85" t="s">
        <v>52</v>
      </c>
      <c r="I27" s="142" t="s">
        <v>156</v>
      </c>
      <c r="J27" s="87" t="s">
        <v>0</v>
      </c>
    </row>
    <row r="28" spans="2:10" x14ac:dyDescent="0.2">
      <c r="B28" s="5"/>
      <c r="C28" s="84">
        <v>0.375</v>
      </c>
      <c r="D28" s="85" t="s">
        <v>189</v>
      </c>
      <c r="E28" s="82" t="s">
        <v>156</v>
      </c>
      <c r="F28" s="85" t="s">
        <v>161</v>
      </c>
      <c r="G28" s="84">
        <v>0.375</v>
      </c>
      <c r="H28" s="85" t="s">
        <v>160</v>
      </c>
      <c r="I28" s="142" t="s">
        <v>156</v>
      </c>
      <c r="J28" s="87" t="s">
        <v>173</v>
      </c>
    </row>
    <row r="29" spans="2:10" x14ac:dyDescent="0.2">
      <c r="B29" s="5"/>
      <c r="C29" s="84">
        <v>0.58333333333333337</v>
      </c>
      <c r="D29" s="85" t="s">
        <v>233</v>
      </c>
      <c r="E29" s="82" t="s">
        <v>156</v>
      </c>
      <c r="F29" s="85" t="s">
        <v>160</v>
      </c>
      <c r="G29" s="84">
        <v>0.58333333333333337</v>
      </c>
      <c r="H29" s="85" t="s">
        <v>52</v>
      </c>
      <c r="I29" s="142" t="s">
        <v>156</v>
      </c>
      <c r="J29" s="87" t="s">
        <v>189</v>
      </c>
    </row>
    <row r="30" spans="2:10" x14ac:dyDescent="0.2">
      <c r="B30" s="5"/>
      <c r="C30" s="84">
        <v>0.58333333333333337</v>
      </c>
      <c r="D30" s="85" t="s">
        <v>241</v>
      </c>
      <c r="E30" s="82" t="s">
        <v>156</v>
      </c>
      <c r="F30" s="85" t="s">
        <v>173</v>
      </c>
      <c r="G30" s="84">
        <v>0.58333333333333337</v>
      </c>
      <c r="H30" s="85" t="s">
        <v>0</v>
      </c>
      <c r="I30" s="142" t="s">
        <v>156</v>
      </c>
      <c r="J30" s="87" t="s">
        <v>161</v>
      </c>
    </row>
    <row r="31" spans="2:10" ht="13.5" thickBot="1" x14ac:dyDescent="0.25">
      <c r="B31" s="7"/>
      <c r="C31" s="8"/>
      <c r="D31" s="8"/>
      <c r="E31" s="8"/>
      <c r="F31" s="8"/>
      <c r="G31" s="8"/>
      <c r="H31" s="8"/>
      <c r="I31" s="8"/>
      <c r="J31" s="88"/>
    </row>
  </sheetData>
  <mergeCells count="10">
    <mergeCell ref="D2:I3"/>
    <mergeCell ref="E26:F26"/>
    <mergeCell ref="E5:F5"/>
    <mergeCell ref="I5:J5"/>
    <mergeCell ref="E12:F12"/>
    <mergeCell ref="I12:J12"/>
    <mergeCell ref="E19:F19"/>
    <mergeCell ref="I19:J19"/>
    <mergeCell ref="E8:F8"/>
    <mergeCell ref="E15:F15"/>
  </mergeCells>
  <phoneticPr fontId="1" type="noConversion"/>
  <pageMargins left="0.7" right="0.7" top="0.78740157499999996" bottom="0.78740157499999996" header="0.3" footer="0.3"/>
  <pageSetup paperSize="9" orientation="portrait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2060"/>
  </sheetPr>
  <dimension ref="A1:S27"/>
  <sheetViews>
    <sheetView showGridLines="0" workbookViewId="0"/>
  </sheetViews>
  <sheetFormatPr defaultRowHeight="12.75" x14ac:dyDescent="0.2"/>
  <cols>
    <col min="1" max="1" width="3.85546875" customWidth="1"/>
    <col min="2" max="2" width="16.28515625" customWidth="1"/>
    <col min="3" max="3" width="14.7109375" customWidth="1"/>
    <col min="5" max="10" width="5" customWidth="1"/>
    <col min="11" max="12" width="5.7109375" customWidth="1"/>
    <col min="13" max="15" width="5" customWidth="1"/>
    <col min="16" max="16" width="6.28515625" customWidth="1"/>
    <col min="18" max="18" width="7.42578125" customWidth="1"/>
    <col min="19" max="19" width="10.7109375" customWidth="1"/>
  </cols>
  <sheetData>
    <row r="1" spans="1:19" ht="6.75" customHeight="1" thickBot="1" x14ac:dyDescent="0.25"/>
    <row r="2" spans="1:19" ht="18" customHeight="1" thickBot="1" x14ac:dyDescent="0.25">
      <c r="A2" s="461" t="s">
        <v>33</v>
      </c>
      <c r="B2" s="462"/>
      <c r="C2" s="462"/>
      <c r="D2" s="462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2"/>
      <c r="R2" s="462"/>
      <c r="S2" s="464"/>
    </row>
    <row r="3" spans="1:19" ht="18" customHeight="1" thickBot="1" x14ac:dyDescent="0.25">
      <c r="A3" s="448" t="s">
        <v>4</v>
      </c>
      <c r="B3" s="449"/>
      <c r="C3" s="458"/>
      <c r="D3" s="454"/>
      <c r="E3" s="429" t="s">
        <v>34</v>
      </c>
      <c r="F3" s="458"/>
      <c r="G3" s="208"/>
      <c r="H3" s="208"/>
      <c r="I3" s="208"/>
      <c r="J3" s="208"/>
      <c r="K3" s="208"/>
      <c r="L3" s="208"/>
      <c r="M3" s="429" t="s">
        <v>35</v>
      </c>
      <c r="N3" s="458"/>
      <c r="O3" s="208"/>
      <c r="P3" s="179"/>
      <c r="Q3" s="427" t="s">
        <v>40</v>
      </c>
      <c r="R3" s="427"/>
      <c r="S3" s="428"/>
    </row>
    <row r="4" spans="1:19" ht="18" customHeight="1" thickBot="1" x14ac:dyDescent="0.25">
      <c r="A4" s="448" t="s">
        <v>21</v>
      </c>
      <c r="B4" s="449"/>
      <c r="C4" s="458"/>
      <c r="D4" s="459"/>
      <c r="E4" s="439" t="s">
        <v>561</v>
      </c>
      <c r="F4" s="465"/>
      <c r="G4" s="465"/>
      <c r="H4" s="465"/>
      <c r="I4" s="465"/>
      <c r="J4" s="447"/>
      <c r="K4" s="439" t="s">
        <v>559</v>
      </c>
      <c r="L4" s="447"/>
      <c r="M4" s="439" t="s">
        <v>560</v>
      </c>
      <c r="N4" s="465"/>
      <c r="O4" s="466"/>
      <c r="P4" s="214"/>
      <c r="Q4" s="430"/>
      <c r="R4" s="430"/>
      <c r="S4" s="431"/>
    </row>
    <row r="5" spans="1:19" ht="18" customHeight="1" thickBot="1" x14ac:dyDescent="0.25">
      <c r="A5" s="36" t="s">
        <v>12</v>
      </c>
      <c r="B5" s="187" t="s">
        <v>18</v>
      </c>
      <c r="C5" s="187" t="s">
        <v>19</v>
      </c>
      <c r="D5" s="37" t="s">
        <v>20</v>
      </c>
      <c r="E5" s="196">
        <v>1</v>
      </c>
      <c r="F5" s="197">
        <v>2</v>
      </c>
      <c r="G5" s="197">
        <v>3</v>
      </c>
      <c r="H5" s="197">
        <v>4</v>
      </c>
      <c r="I5" s="198">
        <v>5</v>
      </c>
      <c r="J5" s="199" t="s">
        <v>558</v>
      </c>
      <c r="K5" s="196">
        <v>1</v>
      </c>
      <c r="L5" s="200" t="s">
        <v>557</v>
      </c>
      <c r="M5" s="196">
        <v>1</v>
      </c>
      <c r="N5" s="198">
        <v>2</v>
      </c>
      <c r="O5" s="213" t="s">
        <v>557</v>
      </c>
      <c r="P5" s="214"/>
      <c r="Q5" s="430"/>
      <c r="R5" s="430"/>
      <c r="S5" s="431"/>
    </row>
    <row r="6" spans="1:19" ht="18" customHeight="1" x14ac:dyDescent="0.2">
      <c r="A6" s="174"/>
      <c r="B6" s="172"/>
      <c r="C6" s="172"/>
      <c r="D6" s="173"/>
      <c r="E6" s="50"/>
      <c r="F6" s="51"/>
      <c r="G6" s="51"/>
      <c r="H6" s="51"/>
      <c r="I6" s="182"/>
      <c r="J6" s="53"/>
      <c r="K6" s="50"/>
      <c r="L6" s="52"/>
      <c r="M6" s="54"/>
      <c r="N6" s="182"/>
      <c r="O6" s="53"/>
      <c r="P6" s="214"/>
      <c r="Q6" s="430"/>
      <c r="R6" s="430"/>
      <c r="S6" s="431"/>
    </row>
    <row r="7" spans="1:19" ht="18" customHeight="1" x14ac:dyDescent="0.2">
      <c r="A7" s="174"/>
      <c r="B7" s="172"/>
      <c r="C7" s="172"/>
      <c r="D7" s="173"/>
      <c r="E7" s="33"/>
      <c r="F7" s="172"/>
      <c r="G7" s="172"/>
      <c r="H7" s="172"/>
      <c r="I7" s="183"/>
      <c r="J7" s="48"/>
      <c r="K7" s="33"/>
      <c r="L7" s="29"/>
      <c r="M7" s="45"/>
      <c r="N7" s="183"/>
      <c r="O7" s="48"/>
      <c r="P7" s="214"/>
      <c r="Q7" s="430"/>
      <c r="R7" s="430"/>
      <c r="S7" s="431"/>
    </row>
    <row r="8" spans="1:19" ht="18" customHeight="1" x14ac:dyDescent="0.2">
      <c r="A8" s="174"/>
      <c r="B8" s="172"/>
      <c r="C8" s="172"/>
      <c r="D8" s="173"/>
      <c r="E8" s="33"/>
      <c r="F8" s="172"/>
      <c r="G8" s="172"/>
      <c r="H8" s="172"/>
      <c r="I8" s="183"/>
      <c r="J8" s="48"/>
      <c r="K8" s="33"/>
      <c r="L8" s="29"/>
      <c r="M8" s="45"/>
      <c r="N8" s="183"/>
      <c r="O8" s="48"/>
      <c r="P8" s="214" t="s">
        <v>28</v>
      </c>
      <c r="Q8" s="430"/>
      <c r="R8" s="430"/>
      <c r="S8" s="431"/>
    </row>
    <row r="9" spans="1:19" ht="18" customHeight="1" x14ac:dyDescent="0.2">
      <c r="A9" s="174"/>
      <c r="B9" s="172"/>
      <c r="C9" s="172"/>
      <c r="D9" s="173"/>
      <c r="E9" s="33"/>
      <c r="F9" s="172"/>
      <c r="G9" s="172"/>
      <c r="H9" s="172"/>
      <c r="I9" s="183"/>
      <c r="J9" s="48"/>
      <c r="K9" s="33"/>
      <c r="L9" s="29"/>
      <c r="M9" s="45"/>
      <c r="N9" s="183"/>
      <c r="O9" s="48"/>
      <c r="P9" s="214" t="s">
        <v>27</v>
      </c>
      <c r="Q9" s="430"/>
      <c r="R9" s="430"/>
      <c r="S9" s="431"/>
    </row>
    <row r="10" spans="1:19" ht="18" customHeight="1" thickBot="1" x14ac:dyDescent="0.25">
      <c r="A10" s="174"/>
      <c r="B10" s="172"/>
      <c r="C10" s="172"/>
      <c r="D10" s="173"/>
      <c r="E10" s="33"/>
      <c r="F10" s="172"/>
      <c r="G10" s="172"/>
      <c r="H10" s="172"/>
      <c r="I10" s="183"/>
      <c r="J10" s="48"/>
      <c r="K10" s="33"/>
      <c r="L10" s="29"/>
      <c r="M10" s="45"/>
      <c r="N10" s="183"/>
      <c r="O10" s="48"/>
      <c r="P10" s="214" t="s">
        <v>31</v>
      </c>
      <c r="Q10" s="434"/>
      <c r="R10" s="434"/>
      <c r="S10" s="435"/>
    </row>
    <row r="11" spans="1:19" ht="18" customHeight="1" thickBot="1" x14ac:dyDescent="0.25">
      <c r="A11" s="174"/>
      <c r="B11" s="172"/>
      <c r="C11" s="172"/>
      <c r="D11" s="173"/>
      <c r="E11" s="33"/>
      <c r="F11" s="172"/>
      <c r="G11" s="172"/>
      <c r="H11" s="172"/>
      <c r="I11" s="183"/>
      <c r="J11" s="48"/>
      <c r="K11" s="33"/>
      <c r="L11" s="29"/>
      <c r="M11" s="45"/>
      <c r="N11" s="183"/>
      <c r="O11" s="48"/>
      <c r="P11" s="214" t="s">
        <v>562</v>
      </c>
      <c r="Q11" s="427" t="s">
        <v>41</v>
      </c>
      <c r="R11" s="427"/>
      <c r="S11" s="428"/>
    </row>
    <row r="12" spans="1:19" ht="18" customHeight="1" x14ac:dyDescent="0.2">
      <c r="A12" s="174"/>
      <c r="B12" s="172"/>
      <c r="C12" s="172"/>
      <c r="D12" s="173"/>
      <c r="E12" s="33"/>
      <c r="F12" s="172"/>
      <c r="G12" s="172"/>
      <c r="H12" s="172"/>
      <c r="I12" s="183"/>
      <c r="J12" s="48"/>
      <c r="K12" s="33"/>
      <c r="L12" s="29"/>
      <c r="M12" s="45"/>
      <c r="N12" s="183"/>
      <c r="O12" s="48"/>
      <c r="P12" s="214" t="s">
        <v>26</v>
      </c>
      <c r="Q12" s="430"/>
      <c r="R12" s="430"/>
      <c r="S12" s="431"/>
    </row>
    <row r="13" spans="1:19" ht="18" customHeight="1" thickBot="1" x14ac:dyDescent="0.25">
      <c r="A13" s="176"/>
      <c r="B13" s="177"/>
      <c r="C13" s="177"/>
      <c r="D13" s="178"/>
      <c r="E13" s="31"/>
      <c r="F13" s="177"/>
      <c r="G13" s="177"/>
      <c r="H13" s="177"/>
      <c r="I13" s="184"/>
      <c r="J13" s="35"/>
      <c r="K13" s="31"/>
      <c r="L13" s="44"/>
      <c r="M13" s="34"/>
      <c r="N13" s="184"/>
      <c r="O13" s="175"/>
      <c r="P13" s="215" t="s">
        <v>32</v>
      </c>
      <c r="Q13" s="430"/>
      <c r="R13" s="430"/>
      <c r="S13" s="431"/>
    </row>
    <row r="14" spans="1:19" ht="18" customHeight="1" x14ac:dyDescent="0.2">
      <c r="A14" s="439" t="s">
        <v>22</v>
      </c>
      <c r="B14" s="440"/>
      <c r="C14" s="440" t="s">
        <v>23</v>
      </c>
      <c r="D14" s="447"/>
      <c r="E14" s="38"/>
      <c r="F14" s="188"/>
      <c r="G14" s="188"/>
      <c r="H14" s="188"/>
      <c r="I14" s="185"/>
      <c r="J14" s="42"/>
      <c r="K14" s="38"/>
      <c r="L14" s="39"/>
      <c r="M14" s="46"/>
      <c r="N14" s="185"/>
      <c r="O14" s="42"/>
      <c r="P14" s="38"/>
      <c r="Q14" s="432"/>
      <c r="R14" s="430"/>
      <c r="S14" s="431"/>
    </row>
    <row r="15" spans="1:19" ht="18" customHeight="1" thickBot="1" x14ac:dyDescent="0.25">
      <c r="A15" s="455"/>
      <c r="B15" s="456"/>
      <c r="C15" s="456"/>
      <c r="D15" s="457"/>
      <c r="E15" s="190" t="s">
        <v>39</v>
      </c>
      <c r="F15" s="191" t="s">
        <v>39</v>
      </c>
      <c r="G15" s="191" t="s">
        <v>39</v>
      </c>
      <c r="H15" s="192" t="s">
        <v>39</v>
      </c>
      <c r="I15" s="192" t="s">
        <v>39</v>
      </c>
      <c r="J15" s="193" t="s">
        <v>39</v>
      </c>
      <c r="K15" s="190" t="s">
        <v>39</v>
      </c>
      <c r="L15" s="194" t="s">
        <v>39</v>
      </c>
      <c r="M15" s="190" t="s">
        <v>39</v>
      </c>
      <c r="N15" s="192" t="s">
        <v>39</v>
      </c>
      <c r="O15" s="194" t="s">
        <v>39</v>
      </c>
      <c r="P15" s="190" t="s">
        <v>39</v>
      </c>
      <c r="Q15" s="432"/>
      <c r="R15" s="430"/>
      <c r="S15" s="431"/>
    </row>
    <row r="16" spans="1:19" ht="18" customHeight="1" thickBot="1" x14ac:dyDescent="0.25">
      <c r="A16" s="448" t="s">
        <v>24</v>
      </c>
      <c r="B16" s="449"/>
      <c r="C16" s="458"/>
      <c r="D16" s="459"/>
      <c r="E16" s="40"/>
      <c r="F16" s="189"/>
      <c r="G16" s="189"/>
      <c r="H16" s="189"/>
      <c r="I16" s="181"/>
      <c r="J16" s="43"/>
      <c r="K16" s="40"/>
      <c r="L16" s="41"/>
      <c r="M16" s="47"/>
      <c r="N16" s="181"/>
      <c r="O16" s="43"/>
      <c r="P16" s="40"/>
      <c r="Q16" s="432"/>
      <c r="R16" s="430"/>
      <c r="S16" s="431"/>
    </row>
    <row r="17" spans="1:19" ht="18" customHeight="1" x14ac:dyDescent="0.2">
      <c r="A17" s="50"/>
      <c r="B17" s="51"/>
      <c r="C17" s="51"/>
      <c r="D17" s="52"/>
      <c r="E17" s="36"/>
      <c r="F17" s="187"/>
      <c r="G17" s="187"/>
      <c r="H17" s="187"/>
      <c r="I17" s="186"/>
      <c r="J17" s="30"/>
      <c r="K17" s="36"/>
      <c r="L17" s="37"/>
      <c r="M17" s="32"/>
      <c r="N17" s="186"/>
      <c r="O17" s="37"/>
      <c r="P17" s="49" t="s">
        <v>563</v>
      </c>
      <c r="Q17" s="432"/>
      <c r="R17" s="430"/>
      <c r="S17" s="431"/>
    </row>
    <row r="18" spans="1:19" ht="18" customHeight="1" thickBot="1" x14ac:dyDescent="0.25">
      <c r="A18" s="33"/>
      <c r="B18" s="20"/>
      <c r="C18" s="20"/>
      <c r="D18" s="29"/>
      <c r="E18" s="33"/>
      <c r="F18" s="172"/>
      <c r="G18" s="172"/>
      <c r="H18" s="172"/>
      <c r="I18" s="183"/>
      <c r="J18" s="48"/>
      <c r="K18" s="33"/>
      <c r="L18" s="29"/>
      <c r="M18" s="45"/>
      <c r="N18" s="183"/>
      <c r="O18" s="29"/>
      <c r="P18" s="49" t="s">
        <v>27</v>
      </c>
      <c r="Q18" s="433"/>
      <c r="R18" s="434"/>
      <c r="S18" s="435"/>
    </row>
    <row r="19" spans="1:19" ht="18" customHeight="1" thickBot="1" x14ac:dyDescent="0.25">
      <c r="A19" s="33"/>
      <c r="B19" s="20"/>
      <c r="C19" s="20"/>
      <c r="D19" s="29"/>
      <c r="E19" s="33"/>
      <c r="F19" s="172"/>
      <c r="G19" s="172"/>
      <c r="H19" s="172"/>
      <c r="I19" s="183"/>
      <c r="J19" s="48"/>
      <c r="K19" s="33"/>
      <c r="L19" s="29"/>
      <c r="M19" s="45"/>
      <c r="N19" s="183"/>
      <c r="O19" s="29"/>
      <c r="P19" s="49" t="s">
        <v>30</v>
      </c>
      <c r="Q19" s="429" t="s">
        <v>42</v>
      </c>
      <c r="R19" s="427"/>
      <c r="S19" s="428"/>
    </row>
    <row r="20" spans="1:19" ht="18" customHeight="1" x14ac:dyDescent="0.2">
      <c r="A20" s="33"/>
      <c r="B20" s="20"/>
      <c r="C20" s="20"/>
      <c r="D20" s="29"/>
      <c r="E20" s="33"/>
      <c r="F20" s="172"/>
      <c r="G20" s="172"/>
      <c r="H20" s="172"/>
      <c r="I20" s="183"/>
      <c r="J20" s="48"/>
      <c r="K20" s="33"/>
      <c r="L20" s="29"/>
      <c r="M20" s="45"/>
      <c r="N20" s="183"/>
      <c r="O20" s="29"/>
      <c r="P20" s="49" t="s">
        <v>564</v>
      </c>
      <c r="Q20" s="432"/>
      <c r="R20" s="430"/>
      <c r="S20" s="431"/>
    </row>
    <row r="21" spans="1:19" ht="18" customHeight="1" x14ac:dyDescent="0.2">
      <c r="A21" s="33"/>
      <c r="B21" s="20"/>
      <c r="C21" s="20"/>
      <c r="D21" s="29"/>
      <c r="E21" s="33"/>
      <c r="F21" s="172"/>
      <c r="G21" s="172"/>
      <c r="H21" s="172"/>
      <c r="I21" s="183"/>
      <c r="J21" s="48"/>
      <c r="K21" s="33"/>
      <c r="L21" s="29"/>
      <c r="M21" s="45"/>
      <c r="N21" s="183"/>
      <c r="O21" s="29"/>
      <c r="P21" s="49"/>
      <c r="Q21" s="432"/>
      <c r="R21" s="430"/>
      <c r="S21" s="431"/>
    </row>
    <row r="22" spans="1:19" ht="18" customHeight="1" x14ac:dyDescent="0.2">
      <c r="A22" s="33"/>
      <c r="B22" s="20"/>
      <c r="C22" s="20"/>
      <c r="D22" s="29"/>
      <c r="E22" s="33"/>
      <c r="F22" s="172"/>
      <c r="G22" s="172"/>
      <c r="H22" s="172"/>
      <c r="I22" s="183"/>
      <c r="J22" s="48"/>
      <c r="K22" s="33"/>
      <c r="L22" s="29"/>
      <c r="M22" s="45"/>
      <c r="N22" s="183"/>
      <c r="O22" s="29"/>
      <c r="P22" s="49"/>
      <c r="Q22" s="432"/>
      <c r="R22" s="430"/>
      <c r="S22" s="431"/>
    </row>
    <row r="23" spans="1:19" ht="18" customHeight="1" x14ac:dyDescent="0.2">
      <c r="A23" s="33"/>
      <c r="B23" s="20"/>
      <c r="C23" s="20"/>
      <c r="D23" s="29"/>
      <c r="E23" s="33"/>
      <c r="F23" s="172"/>
      <c r="G23" s="172"/>
      <c r="H23" s="172"/>
      <c r="I23" s="183"/>
      <c r="J23" s="48"/>
      <c r="K23" s="33"/>
      <c r="L23" s="29"/>
      <c r="M23" s="45"/>
      <c r="N23" s="183"/>
      <c r="O23" s="29"/>
      <c r="P23" s="13"/>
      <c r="Q23" s="432"/>
      <c r="R23" s="430"/>
      <c r="S23" s="431"/>
    </row>
    <row r="24" spans="1:19" ht="18" customHeight="1" thickBot="1" x14ac:dyDescent="0.25">
      <c r="A24" s="161"/>
      <c r="B24" s="58"/>
      <c r="C24" s="58"/>
      <c r="D24" s="60"/>
      <c r="E24" s="161"/>
      <c r="F24" s="58"/>
      <c r="G24" s="58"/>
      <c r="H24" s="58"/>
      <c r="I24" s="201"/>
      <c r="J24" s="202"/>
      <c r="K24" s="161"/>
      <c r="L24" s="60"/>
      <c r="M24" s="203"/>
      <c r="N24" s="201"/>
      <c r="O24" s="60"/>
      <c r="P24" s="13"/>
      <c r="Q24" s="432"/>
      <c r="R24" s="430"/>
      <c r="S24" s="431"/>
    </row>
    <row r="25" spans="1:19" ht="18" customHeight="1" x14ac:dyDescent="0.2">
      <c r="A25" s="460" t="s">
        <v>25</v>
      </c>
      <c r="B25" s="445"/>
      <c r="C25" s="445" t="s">
        <v>23</v>
      </c>
      <c r="D25" s="446"/>
      <c r="E25" s="204">
        <v>1</v>
      </c>
      <c r="F25" s="195">
        <v>2</v>
      </c>
      <c r="G25" s="195">
        <v>3</v>
      </c>
      <c r="H25" s="195">
        <v>4</v>
      </c>
      <c r="I25" s="205">
        <v>5</v>
      </c>
      <c r="J25" s="206" t="s">
        <v>558</v>
      </c>
      <c r="K25" s="204">
        <v>1</v>
      </c>
      <c r="L25" s="207" t="s">
        <v>557</v>
      </c>
      <c r="M25" s="204">
        <v>1</v>
      </c>
      <c r="N25" s="205">
        <v>2</v>
      </c>
      <c r="O25" s="207" t="s">
        <v>557</v>
      </c>
      <c r="P25" s="13"/>
      <c r="Q25" s="432"/>
      <c r="R25" s="430"/>
      <c r="S25" s="431"/>
    </row>
    <row r="26" spans="1:19" ht="18" customHeight="1" thickBot="1" x14ac:dyDescent="0.25">
      <c r="A26" s="450"/>
      <c r="B26" s="451"/>
      <c r="C26" s="452"/>
      <c r="D26" s="453"/>
      <c r="E26" s="436" t="s">
        <v>561</v>
      </c>
      <c r="F26" s="438"/>
      <c r="G26" s="438"/>
      <c r="H26" s="438"/>
      <c r="I26" s="438"/>
      <c r="J26" s="437"/>
      <c r="K26" s="436" t="s">
        <v>559</v>
      </c>
      <c r="L26" s="437"/>
      <c r="M26" s="436" t="s">
        <v>560</v>
      </c>
      <c r="N26" s="438"/>
      <c r="O26" s="437"/>
      <c r="P26" s="180"/>
      <c r="Q26" s="432"/>
      <c r="R26" s="430"/>
      <c r="S26" s="431"/>
    </row>
    <row r="27" spans="1:19" ht="18" customHeight="1" thickBot="1" x14ac:dyDescent="0.25">
      <c r="A27" s="448" t="s">
        <v>36</v>
      </c>
      <c r="B27" s="449"/>
      <c r="C27" s="449"/>
      <c r="D27" s="454"/>
      <c r="E27" s="441" t="s">
        <v>37</v>
      </c>
      <c r="F27" s="442"/>
      <c r="G27" s="443"/>
      <c r="H27" s="208"/>
      <c r="I27" s="208"/>
      <c r="J27" s="208"/>
      <c r="K27" s="444" t="s">
        <v>38</v>
      </c>
      <c r="L27" s="442"/>
      <c r="M27" s="443"/>
      <c r="N27" s="208"/>
      <c r="O27" s="208"/>
      <c r="P27" s="209"/>
      <c r="Q27" s="434"/>
      <c r="R27" s="434"/>
      <c r="S27" s="435"/>
    </row>
  </sheetData>
  <mergeCells count="33">
    <mergeCell ref="A2:S2"/>
    <mergeCell ref="Q3:S3"/>
    <mergeCell ref="K4:L4"/>
    <mergeCell ref="M4:O4"/>
    <mergeCell ref="Q4:S10"/>
    <mergeCell ref="C4:D4"/>
    <mergeCell ref="A3:B3"/>
    <mergeCell ref="C3:D3"/>
    <mergeCell ref="A4:B4"/>
    <mergeCell ref="E3:F3"/>
    <mergeCell ref="M3:N3"/>
    <mergeCell ref="E4:J4"/>
    <mergeCell ref="A14:B14"/>
    <mergeCell ref="E27:G27"/>
    <mergeCell ref="K27:M27"/>
    <mergeCell ref="C25:D25"/>
    <mergeCell ref="C14:D14"/>
    <mergeCell ref="E26:J26"/>
    <mergeCell ref="A27:B27"/>
    <mergeCell ref="A26:B26"/>
    <mergeCell ref="C26:D26"/>
    <mergeCell ref="C27:D27"/>
    <mergeCell ref="A15:B15"/>
    <mergeCell ref="C15:D15"/>
    <mergeCell ref="A16:B16"/>
    <mergeCell ref="C16:D16"/>
    <mergeCell ref="A25:B25"/>
    <mergeCell ref="Q11:S11"/>
    <mergeCell ref="Q19:S19"/>
    <mergeCell ref="Q12:S18"/>
    <mergeCell ref="Q20:S27"/>
    <mergeCell ref="K26:L26"/>
    <mergeCell ref="M26:O26"/>
  </mergeCells>
  <phoneticPr fontId="1" type="noConversion"/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/>
  </sheetPr>
  <dimension ref="A1:S27"/>
  <sheetViews>
    <sheetView showGridLines="0" workbookViewId="0">
      <selection activeCell="C5" sqref="C5"/>
    </sheetView>
  </sheetViews>
  <sheetFormatPr defaultRowHeight="12.75" x14ac:dyDescent="0.2"/>
  <cols>
    <col min="1" max="1" width="3.85546875" customWidth="1"/>
    <col min="2" max="2" width="16.28515625" customWidth="1"/>
    <col min="3" max="3" width="14.7109375" customWidth="1"/>
    <col min="5" max="10" width="5" customWidth="1"/>
    <col min="11" max="12" width="5.7109375" customWidth="1"/>
    <col min="13" max="15" width="5" customWidth="1"/>
    <col min="16" max="16" width="6.28515625" customWidth="1"/>
    <col min="18" max="18" width="7.42578125" customWidth="1"/>
    <col min="19" max="19" width="10.7109375" customWidth="1"/>
  </cols>
  <sheetData>
    <row r="1" spans="1:19" ht="6.75" customHeight="1" thickBot="1" x14ac:dyDescent="0.25"/>
    <row r="2" spans="1:19" ht="18" customHeight="1" thickBot="1" x14ac:dyDescent="0.25">
      <c r="A2" s="461" t="s">
        <v>33</v>
      </c>
      <c r="B2" s="462"/>
      <c r="C2" s="462"/>
      <c r="D2" s="462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2"/>
      <c r="R2" s="462"/>
      <c r="S2" s="464"/>
    </row>
    <row r="3" spans="1:19" ht="18" customHeight="1" thickBot="1" x14ac:dyDescent="0.25">
      <c r="A3" s="448" t="s">
        <v>4</v>
      </c>
      <c r="B3" s="449"/>
      <c r="C3" s="458" t="s">
        <v>580</v>
      </c>
      <c r="D3" s="454"/>
      <c r="E3" s="429" t="s">
        <v>34</v>
      </c>
      <c r="F3" s="458"/>
      <c r="G3" s="454" t="s">
        <v>581</v>
      </c>
      <c r="H3" s="427"/>
      <c r="I3" s="427"/>
      <c r="J3" s="427"/>
      <c r="K3" s="427"/>
      <c r="L3" s="428"/>
      <c r="M3" s="429" t="s">
        <v>35</v>
      </c>
      <c r="N3" s="458"/>
      <c r="O3" s="467">
        <v>43191</v>
      </c>
      <c r="P3" s="428"/>
      <c r="Q3" s="427" t="s">
        <v>40</v>
      </c>
      <c r="R3" s="427"/>
      <c r="S3" s="428"/>
    </row>
    <row r="4" spans="1:19" ht="18" customHeight="1" thickBot="1" x14ac:dyDescent="0.25">
      <c r="A4" s="448" t="s">
        <v>21</v>
      </c>
      <c r="B4" s="449"/>
      <c r="C4" s="458" t="s">
        <v>580</v>
      </c>
      <c r="D4" s="459"/>
      <c r="E4" s="439" t="s">
        <v>561</v>
      </c>
      <c r="F4" s="465"/>
      <c r="G4" s="465"/>
      <c r="H4" s="465"/>
      <c r="I4" s="465"/>
      <c r="J4" s="447"/>
      <c r="K4" s="439" t="s">
        <v>559</v>
      </c>
      <c r="L4" s="447"/>
      <c r="M4" s="439" t="s">
        <v>560</v>
      </c>
      <c r="N4" s="465"/>
      <c r="O4" s="466"/>
      <c r="P4" s="214"/>
      <c r="Q4" s="430"/>
      <c r="R4" s="430"/>
      <c r="S4" s="431"/>
    </row>
    <row r="5" spans="1:19" ht="18" customHeight="1" thickBot="1" x14ac:dyDescent="0.25">
      <c r="A5" s="220" t="s">
        <v>12</v>
      </c>
      <c r="B5" s="221" t="s">
        <v>18</v>
      </c>
      <c r="C5" s="221" t="s">
        <v>19</v>
      </c>
      <c r="D5" s="223" t="s">
        <v>20</v>
      </c>
      <c r="E5" s="196">
        <v>1</v>
      </c>
      <c r="F5" s="197">
        <v>2</v>
      </c>
      <c r="G5" s="197">
        <v>3</v>
      </c>
      <c r="H5" s="197">
        <v>4</v>
      </c>
      <c r="I5" s="198">
        <v>5</v>
      </c>
      <c r="J5" s="199" t="s">
        <v>558</v>
      </c>
      <c r="K5" s="196">
        <v>1</v>
      </c>
      <c r="L5" s="200" t="s">
        <v>557</v>
      </c>
      <c r="M5" s="196">
        <v>1</v>
      </c>
      <c r="N5" s="198">
        <v>2</v>
      </c>
      <c r="O5" s="213" t="s">
        <v>557</v>
      </c>
      <c r="P5" s="214"/>
      <c r="Q5" s="430"/>
      <c r="R5" s="430"/>
      <c r="S5" s="431"/>
    </row>
    <row r="6" spans="1:19" ht="18" customHeight="1" x14ac:dyDescent="0.2">
      <c r="A6" s="174" t="s">
        <v>29</v>
      </c>
      <c r="B6" s="172" t="s">
        <v>582</v>
      </c>
      <c r="C6" s="172"/>
      <c r="D6" s="251" t="s">
        <v>583</v>
      </c>
      <c r="E6" s="252" t="s">
        <v>584</v>
      </c>
      <c r="F6" s="253"/>
      <c r="G6" s="253"/>
      <c r="H6" s="253"/>
      <c r="I6" s="254"/>
      <c r="J6" s="255"/>
      <c r="K6" s="252" t="s">
        <v>584</v>
      </c>
      <c r="L6" s="256"/>
      <c r="M6" s="257" t="s">
        <v>584</v>
      </c>
      <c r="N6" s="254"/>
      <c r="O6" s="255"/>
      <c r="P6" s="214"/>
      <c r="Q6" s="430"/>
      <c r="R6" s="430"/>
      <c r="S6" s="431"/>
    </row>
    <row r="7" spans="1:19" ht="18" customHeight="1" x14ac:dyDescent="0.2">
      <c r="A7" s="174" t="s">
        <v>29</v>
      </c>
      <c r="B7" s="172" t="s">
        <v>585</v>
      </c>
      <c r="C7" s="172"/>
      <c r="D7" s="251" t="s">
        <v>586</v>
      </c>
      <c r="E7" s="258"/>
      <c r="F7" s="259" t="s">
        <v>584</v>
      </c>
      <c r="G7" s="259"/>
      <c r="H7" s="259"/>
      <c r="I7" s="260"/>
      <c r="J7" s="261"/>
      <c r="K7" s="258"/>
      <c r="L7" s="262" t="s">
        <v>584</v>
      </c>
      <c r="M7" s="263"/>
      <c r="N7" s="260"/>
      <c r="O7" s="261" t="s">
        <v>584</v>
      </c>
      <c r="P7" s="214"/>
      <c r="Q7" s="430"/>
      <c r="R7" s="430"/>
      <c r="S7" s="431"/>
    </row>
    <row r="8" spans="1:19" ht="18" customHeight="1" x14ac:dyDescent="0.2">
      <c r="A8" s="174" t="s">
        <v>587</v>
      </c>
      <c r="B8" s="172" t="s">
        <v>588</v>
      </c>
      <c r="C8" s="172"/>
      <c r="D8" s="251" t="s">
        <v>589</v>
      </c>
      <c r="E8" s="258"/>
      <c r="F8" s="259"/>
      <c r="G8" s="259"/>
      <c r="H8" s="259"/>
      <c r="I8" s="260"/>
      <c r="J8" s="261" t="s">
        <v>584</v>
      </c>
      <c r="K8" s="258" t="s">
        <v>584</v>
      </c>
      <c r="L8" s="262"/>
      <c r="M8" s="263"/>
      <c r="N8" s="260"/>
      <c r="O8" s="261" t="s">
        <v>584</v>
      </c>
      <c r="P8" s="214" t="s">
        <v>28</v>
      </c>
      <c r="Q8" s="430"/>
      <c r="R8" s="430"/>
      <c r="S8" s="431"/>
    </row>
    <row r="9" spans="1:19" ht="18" customHeight="1" x14ac:dyDescent="0.2">
      <c r="A9" s="174" t="s">
        <v>29</v>
      </c>
      <c r="B9" s="172" t="s">
        <v>590</v>
      </c>
      <c r="C9" s="172"/>
      <c r="D9" s="251" t="s">
        <v>591</v>
      </c>
      <c r="E9" s="258"/>
      <c r="F9" s="259"/>
      <c r="G9" s="259"/>
      <c r="H9" s="259"/>
      <c r="I9" s="260" t="s">
        <v>584</v>
      </c>
      <c r="J9" s="261"/>
      <c r="K9" s="258"/>
      <c r="L9" s="262" t="s">
        <v>584</v>
      </c>
      <c r="M9" s="263" t="s">
        <v>584</v>
      </c>
      <c r="N9" s="260"/>
      <c r="O9" s="261"/>
      <c r="P9" s="214" t="s">
        <v>27</v>
      </c>
      <c r="Q9" s="430"/>
      <c r="R9" s="430"/>
      <c r="S9" s="431"/>
    </row>
    <row r="10" spans="1:19" ht="18" customHeight="1" thickBot="1" x14ac:dyDescent="0.25">
      <c r="A10" s="174" t="s">
        <v>29</v>
      </c>
      <c r="B10" s="172" t="s">
        <v>592</v>
      </c>
      <c r="C10" s="172"/>
      <c r="D10" s="251" t="s">
        <v>593</v>
      </c>
      <c r="E10" s="258"/>
      <c r="F10" s="259"/>
      <c r="G10" s="259"/>
      <c r="H10" s="259" t="s">
        <v>584</v>
      </c>
      <c r="I10" s="260"/>
      <c r="J10" s="261"/>
      <c r="K10" s="258" t="s">
        <v>584</v>
      </c>
      <c r="L10" s="262"/>
      <c r="M10" s="263"/>
      <c r="N10" s="260" t="s">
        <v>584</v>
      </c>
      <c r="O10" s="261"/>
      <c r="P10" s="214" t="s">
        <v>31</v>
      </c>
      <c r="Q10" s="434"/>
      <c r="R10" s="434"/>
      <c r="S10" s="435"/>
    </row>
    <row r="11" spans="1:19" ht="18" customHeight="1" thickBot="1" x14ac:dyDescent="0.25">
      <c r="A11" s="174" t="s">
        <v>587</v>
      </c>
      <c r="B11" s="172" t="s">
        <v>594</v>
      </c>
      <c r="C11" s="172"/>
      <c r="D11" s="251" t="s">
        <v>595</v>
      </c>
      <c r="E11" s="258"/>
      <c r="F11" s="259"/>
      <c r="G11" s="259" t="s">
        <v>584</v>
      </c>
      <c r="H11" s="259"/>
      <c r="I11" s="260"/>
      <c r="J11" s="261"/>
      <c r="K11" s="258"/>
      <c r="L11" s="262" t="s">
        <v>584</v>
      </c>
      <c r="M11" s="263"/>
      <c r="N11" s="260" t="s">
        <v>584</v>
      </c>
      <c r="O11" s="261"/>
      <c r="P11" s="214" t="s">
        <v>562</v>
      </c>
      <c r="Q11" s="427" t="s">
        <v>41</v>
      </c>
      <c r="R11" s="427"/>
      <c r="S11" s="428"/>
    </row>
    <row r="12" spans="1:19" ht="18" customHeight="1" x14ac:dyDescent="0.2">
      <c r="A12" s="174"/>
      <c r="B12" s="172"/>
      <c r="C12" s="172"/>
      <c r="D12" s="251"/>
      <c r="E12" s="258"/>
      <c r="F12" s="259"/>
      <c r="G12" s="259"/>
      <c r="H12" s="259"/>
      <c r="I12" s="260"/>
      <c r="J12" s="261"/>
      <c r="K12" s="258"/>
      <c r="L12" s="262"/>
      <c r="M12" s="263"/>
      <c r="N12" s="260"/>
      <c r="O12" s="261"/>
      <c r="P12" s="214" t="s">
        <v>26</v>
      </c>
      <c r="Q12" s="430"/>
      <c r="R12" s="430"/>
      <c r="S12" s="431"/>
    </row>
    <row r="13" spans="1:19" ht="18" customHeight="1" thickBot="1" x14ac:dyDescent="0.25">
      <c r="A13" s="218"/>
      <c r="B13" s="219"/>
      <c r="C13" s="219"/>
      <c r="D13" s="264"/>
      <c r="E13" s="265"/>
      <c r="F13" s="266"/>
      <c r="G13" s="266"/>
      <c r="H13" s="266"/>
      <c r="I13" s="267"/>
      <c r="J13" s="268"/>
      <c r="K13" s="265"/>
      <c r="L13" s="269"/>
      <c r="M13" s="270"/>
      <c r="N13" s="267"/>
      <c r="O13" s="268"/>
      <c r="P13" s="215" t="s">
        <v>32</v>
      </c>
      <c r="Q13" s="430"/>
      <c r="R13" s="430"/>
      <c r="S13" s="431"/>
    </row>
    <row r="14" spans="1:19" ht="18" customHeight="1" x14ac:dyDescent="0.2">
      <c r="A14" s="439" t="s">
        <v>22</v>
      </c>
      <c r="B14" s="440"/>
      <c r="C14" s="440" t="s">
        <v>23</v>
      </c>
      <c r="D14" s="447"/>
      <c r="E14" s="38">
        <v>13</v>
      </c>
      <c r="F14" s="188">
        <v>13</v>
      </c>
      <c r="G14" s="188">
        <v>7</v>
      </c>
      <c r="H14" s="188">
        <v>3</v>
      </c>
      <c r="I14" s="185">
        <v>12</v>
      </c>
      <c r="J14" s="42">
        <v>13</v>
      </c>
      <c r="K14" s="38">
        <v>6</v>
      </c>
      <c r="L14" s="39">
        <v>8</v>
      </c>
      <c r="M14" s="46">
        <v>13</v>
      </c>
      <c r="N14" s="185">
        <v>10</v>
      </c>
      <c r="O14" s="42">
        <v>8</v>
      </c>
      <c r="P14" s="271">
        <v>11</v>
      </c>
      <c r="Q14" s="432"/>
      <c r="R14" s="430"/>
      <c r="S14" s="431"/>
    </row>
    <row r="15" spans="1:19" ht="18" customHeight="1" thickBot="1" x14ac:dyDescent="0.25">
      <c r="A15" s="455" t="s">
        <v>582</v>
      </c>
      <c r="B15" s="456"/>
      <c r="C15" s="456"/>
      <c r="D15" s="457"/>
      <c r="E15" s="190" t="s">
        <v>39</v>
      </c>
      <c r="F15" s="191" t="s">
        <v>39</v>
      </c>
      <c r="G15" s="191" t="s">
        <v>39</v>
      </c>
      <c r="H15" s="192" t="s">
        <v>39</v>
      </c>
      <c r="I15" s="192" t="s">
        <v>39</v>
      </c>
      <c r="J15" s="193" t="s">
        <v>39</v>
      </c>
      <c r="K15" s="190" t="s">
        <v>39</v>
      </c>
      <c r="L15" s="194" t="s">
        <v>39</v>
      </c>
      <c r="M15" s="190" t="s">
        <v>39</v>
      </c>
      <c r="N15" s="192" t="s">
        <v>39</v>
      </c>
      <c r="O15" s="194" t="s">
        <v>39</v>
      </c>
      <c r="P15" s="272" t="s">
        <v>39</v>
      </c>
      <c r="Q15" s="432"/>
      <c r="R15" s="430"/>
      <c r="S15" s="431"/>
    </row>
    <row r="16" spans="1:19" ht="18" customHeight="1" thickBot="1" x14ac:dyDescent="0.25">
      <c r="A16" s="448" t="s">
        <v>24</v>
      </c>
      <c r="B16" s="449"/>
      <c r="C16" s="458" t="s">
        <v>596</v>
      </c>
      <c r="D16" s="459"/>
      <c r="E16" s="273">
        <v>2</v>
      </c>
      <c r="F16" s="274">
        <v>4</v>
      </c>
      <c r="G16" s="274">
        <v>13</v>
      </c>
      <c r="H16" s="274">
        <v>11</v>
      </c>
      <c r="I16" s="275">
        <v>10</v>
      </c>
      <c r="J16" s="276">
        <v>0</v>
      </c>
      <c r="K16" s="273">
        <v>13</v>
      </c>
      <c r="L16" s="277">
        <v>12</v>
      </c>
      <c r="M16" s="278">
        <v>5</v>
      </c>
      <c r="N16" s="275">
        <v>13</v>
      </c>
      <c r="O16" s="276">
        <v>10</v>
      </c>
      <c r="P16" s="279">
        <v>20</v>
      </c>
      <c r="Q16" s="432"/>
      <c r="R16" s="430"/>
      <c r="S16" s="431"/>
    </row>
    <row r="17" spans="1:19" ht="18" customHeight="1" x14ac:dyDescent="0.2">
      <c r="A17" s="216" t="s">
        <v>587</v>
      </c>
      <c r="B17" s="222" t="s">
        <v>597</v>
      </c>
      <c r="C17" s="222"/>
      <c r="D17" s="251" t="s">
        <v>598</v>
      </c>
      <c r="E17" s="204" t="s">
        <v>584</v>
      </c>
      <c r="F17" s="195"/>
      <c r="G17" s="195"/>
      <c r="H17" s="195"/>
      <c r="I17" s="205"/>
      <c r="J17" s="280"/>
      <c r="K17" s="204"/>
      <c r="L17" s="207" t="s">
        <v>584</v>
      </c>
      <c r="M17" s="281"/>
      <c r="N17" s="205"/>
      <c r="O17" s="207" t="s">
        <v>584</v>
      </c>
      <c r="P17" s="49" t="s">
        <v>563</v>
      </c>
      <c r="Q17" s="432"/>
      <c r="R17" s="430"/>
      <c r="S17" s="431"/>
    </row>
    <row r="18" spans="1:19" ht="18" customHeight="1" thickBot="1" x14ac:dyDescent="0.25">
      <c r="A18" s="174" t="s">
        <v>29</v>
      </c>
      <c r="B18" s="172" t="s">
        <v>585</v>
      </c>
      <c r="C18" s="172"/>
      <c r="D18" s="251" t="s">
        <v>599</v>
      </c>
      <c r="E18" s="258"/>
      <c r="F18" s="259" t="s">
        <v>584</v>
      </c>
      <c r="G18" s="259"/>
      <c r="H18" s="259"/>
      <c r="I18" s="260"/>
      <c r="J18" s="261"/>
      <c r="K18" s="258"/>
      <c r="L18" s="262" t="s">
        <v>584</v>
      </c>
      <c r="M18" s="263"/>
      <c r="N18" s="260"/>
      <c r="O18" s="262" t="s">
        <v>584</v>
      </c>
      <c r="P18" s="49" t="s">
        <v>27</v>
      </c>
      <c r="Q18" s="433"/>
      <c r="R18" s="434"/>
      <c r="S18" s="435"/>
    </row>
    <row r="19" spans="1:19" ht="18" customHeight="1" thickBot="1" x14ac:dyDescent="0.25">
      <c r="A19" s="174" t="s">
        <v>29</v>
      </c>
      <c r="B19" s="172" t="s">
        <v>600</v>
      </c>
      <c r="C19" s="172"/>
      <c r="D19" s="251" t="s">
        <v>601</v>
      </c>
      <c r="E19" s="258"/>
      <c r="F19" s="259"/>
      <c r="G19" s="259" t="s">
        <v>584</v>
      </c>
      <c r="H19" s="259"/>
      <c r="I19" s="260"/>
      <c r="J19" s="261"/>
      <c r="K19" s="258"/>
      <c r="L19" s="262" t="s">
        <v>584</v>
      </c>
      <c r="M19" s="263"/>
      <c r="N19" s="260" t="s">
        <v>584</v>
      </c>
      <c r="O19" s="262"/>
      <c r="P19" s="49" t="s">
        <v>30</v>
      </c>
      <c r="Q19" s="429" t="s">
        <v>42</v>
      </c>
      <c r="R19" s="427"/>
      <c r="S19" s="428"/>
    </row>
    <row r="20" spans="1:19" ht="18" customHeight="1" x14ac:dyDescent="0.2">
      <c r="A20" s="174" t="s">
        <v>29</v>
      </c>
      <c r="B20" s="172" t="s">
        <v>590</v>
      </c>
      <c r="C20" s="172"/>
      <c r="D20" s="251" t="s">
        <v>602</v>
      </c>
      <c r="E20" s="258"/>
      <c r="F20" s="259"/>
      <c r="G20" s="259"/>
      <c r="H20" s="259" t="s">
        <v>584</v>
      </c>
      <c r="I20" s="260"/>
      <c r="J20" s="261"/>
      <c r="K20" s="258" t="s">
        <v>584</v>
      </c>
      <c r="L20" s="262"/>
      <c r="M20" s="263"/>
      <c r="N20" s="260" t="s">
        <v>584</v>
      </c>
      <c r="O20" s="262"/>
      <c r="P20" s="49" t="s">
        <v>564</v>
      </c>
      <c r="Q20" s="432"/>
      <c r="R20" s="430"/>
      <c r="S20" s="431"/>
    </row>
    <row r="21" spans="1:19" ht="18" customHeight="1" x14ac:dyDescent="0.2">
      <c r="A21" s="174" t="s">
        <v>29</v>
      </c>
      <c r="B21" s="172" t="s">
        <v>592</v>
      </c>
      <c r="C21" s="172"/>
      <c r="D21" s="251" t="s">
        <v>603</v>
      </c>
      <c r="E21" s="258"/>
      <c r="F21" s="259"/>
      <c r="G21" s="259"/>
      <c r="H21" s="259"/>
      <c r="I21" s="260" t="s">
        <v>584</v>
      </c>
      <c r="J21" s="261"/>
      <c r="K21" s="258" t="s">
        <v>584</v>
      </c>
      <c r="L21" s="262"/>
      <c r="M21" s="263" t="s">
        <v>584</v>
      </c>
      <c r="N21" s="260"/>
      <c r="O21" s="262"/>
      <c r="P21" s="49"/>
      <c r="Q21" s="432"/>
      <c r="R21" s="430"/>
      <c r="S21" s="431"/>
    </row>
    <row r="22" spans="1:19" ht="18" customHeight="1" x14ac:dyDescent="0.2">
      <c r="A22" s="174" t="s">
        <v>587</v>
      </c>
      <c r="B22" s="172" t="s">
        <v>594</v>
      </c>
      <c r="C22" s="172"/>
      <c r="D22" s="251" t="s">
        <v>604</v>
      </c>
      <c r="E22" s="258"/>
      <c r="F22" s="259"/>
      <c r="G22" s="259"/>
      <c r="H22" s="259"/>
      <c r="I22" s="260"/>
      <c r="J22" s="261" t="s">
        <v>584</v>
      </c>
      <c r="K22" s="258" t="s">
        <v>584</v>
      </c>
      <c r="L22" s="262"/>
      <c r="M22" s="263" t="s">
        <v>584</v>
      </c>
      <c r="N22" s="260"/>
      <c r="O22" s="262"/>
      <c r="P22" s="49"/>
      <c r="Q22" s="432"/>
      <c r="R22" s="430"/>
      <c r="S22" s="431"/>
    </row>
    <row r="23" spans="1:19" ht="18" customHeight="1" x14ac:dyDescent="0.2">
      <c r="A23" s="174" t="s">
        <v>29</v>
      </c>
      <c r="B23" s="172" t="s">
        <v>605</v>
      </c>
      <c r="C23" s="172"/>
      <c r="D23" s="251" t="s">
        <v>606</v>
      </c>
      <c r="E23" s="258"/>
      <c r="F23" s="259"/>
      <c r="G23" s="259"/>
      <c r="H23" s="259"/>
      <c r="I23" s="260"/>
      <c r="J23" s="261"/>
      <c r="K23" s="258"/>
      <c r="L23" s="262"/>
      <c r="M23" s="263"/>
      <c r="N23" s="260"/>
      <c r="O23" s="262"/>
      <c r="P23" s="217"/>
      <c r="Q23" s="432"/>
      <c r="R23" s="430"/>
      <c r="S23" s="431"/>
    </row>
    <row r="24" spans="1:19" ht="18" customHeight="1" thickBot="1" x14ac:dyDescent="0.25">
      <c r="A24" s="161"/>
      <c r="B24" s="58"/>
      <c r="C24" s="58"/>
      <c r="D24" s="60"/>
      <c r="E24" s="282"/>
      <c r="F24" s="283"/>
      <c r="G24" s="283"/>
      <c r="H24" s="283"/>
      <c r="I24" s="284"/>
      <c r="J24" s="285"/>
      <c r="K24" s="282"/>
      <c r="L24" s="286"/>
      <c r="M24" s="287"/>
      <c r="N24" s="284"/>
      <c r="O24" s="286"/>
      <c r="P24" s="217"/>
      <c r="Q24" s="432"/>
      <c r="R24" s="430"/>
      <c r="S24" s="431"/>
    </row>
    <row r="25" spans="1:19" ht="18" customHeight="1" x14ac:dyDescent="0.2">
      <c r="A25" s="460" t="s">
        <v>25</v>
      </c>
      <c r="B25" s="445"/>
      <c r="C25" s="445" t="s">
        <v>23</v>
      </c>
      <c r="D25" s="446"/>
      <c r="E25" s="204">
        <v>1</v>
      </c>
      <c r="F25" s="195">
        <v>2</v>
      </c>
      <c r="G25" s="195">
        <v>3</v>
      </c>
      <c r="H25" s="195">
        <v>4</v>
      </c>
      <c r="I25" s="205">
        <v>5</v>
      </c>
      <c r="J25" s="206" t="s">
        <v>558</v>
      </c>
      <c r="K25" s="204">
        <v>1</v>
      </c>
      <c r="L25" s="207" t="s">
        <v>557</v>
      </c>
      <c r="M25" s="204">
        <v>1</v>
      </c>
      <c r="N25" s="205">
        <v>2</v>
      </c>
      <c r="O25" s="207" t="s">
        <v>557</v>
      </c>
      <c r="P25" s="217"/>
      <c r="Q25" s="432"/>
      <c r="R25" s="430"/>
      <c r="S25" s="431"/>
    </row>
    <row r="26" spans="1:19" ht="18" customHeight="1" thickBot="1" x14ac:dyDescent="0.25">
      <c r="A26" s="450" t="s">
        <v>597</v>
      </c>
      <c r="B26" s="451"/>
      <c r="C26" s="452"/>
      <c r="D26" s="453"/>
      <c r="E26" s="436" t="s">
        <v>561</v>
      </c>
      <c r="F26" s="438"/>
      <c r="G26" s="438"/>
      <c r="H26" s="438"/>
      <c r="I26" s="438"/>
      <c r="J26" s="437"/>
      <c r="K26" s="436" t="s">
        <v>559</v>
      </c>
      <c r="L26" s="437"/>
      <c r="M26" s="436" t="s">
        <v>560</v>
      </c>
      <c r="N26" s="438"/>
      <c r="O26" s="437"/>
      <c r="P26" s="217"/>
      <c r="Q26" s="432"/>
      <c r="R26" s="430"/>
      <c r="S26" s="431"/>
    </row>
    <row r="27" spans="1:19" ht="18" customHeight="1" thickBot="1" x14ac:dyDescent="0.25">
      <c r="A27" s="448" t="s">
        <v>36</v>
      </c>
      <c r="B27" s="449"/>
      <c r="C27" s="449"/>
      <c r="D27" s="454"/>
      <c r="E27" s="441" t="s">
        <v>37</v>
      </c>
      <c r="F27" s="442"/>
      <c r="G27" s="443"/>
      <c r="H27" s="208"/>
      <c r="I27" s="208"/>
      <c r="J27" s="208"/>
      <c r="K27" s="444" t="s">
        <v>38</v>
      </c>
      <c r="L27" s="442"/>
      <c r="M27" s="443"/>
      <c r="N27" s="208"/>
      <c r="O27" s="208"/>
      <c r="P27" s="209"/>
      <c r="Q27" s="434"/>
      <c r="R27" s="434"/>
      <c r="S27" s="435"/>
    </row>
  </sheetData>
  <mergeCells count="35">
    <mergeCell ref="K27:M27"/>
    <mergeCell ref="Q19:S19"/>
    <mergeCell ref="Q20:S27"/>
    <mergeCell ref="K26:L26"/>
    <mergeCell ref="M26:O26"/>
    <mergeCell ref="A27:B27"/>
    <mergeCell ref="Q11:S11"/>
    <mergeCell ref="Q12:S18"/>
    <mergeCell ref="A14:B14"/>
    <mergeCell ref="C14:D14"/>
    <mergeCell ref="A15:B15"/>
    <mergeCell ref="C15:D15"/>
    <mergeCell ref="A16:B16"/>
    <mergeCell ref="C16:D16"/>
    <mergeCell ref="A25:B25"/>
    <mergeCell ref="C25:D25"/>
    <mergeCell ref="A26:B26"/>
    <mergeCell ref="C26:D26"/>
    <mergeCell ref="E26:J26"/>
    <mergeCell ref="C27:D27"/>
    <mergeCell ref="E27:G27"/>
    <mergeCell ref="Q4:S10"/>
    <mergeCell ref="A2:S2"/>
    <mergeCell ref="A3:B3"/>
    <mergeCell ref="C3:D3"/>
    <mergeCell ref="E3:F3"/>
    <mergeCell ref="G3:L3"/>
    <mergeCell ref="M3:N3"/>
    <mergeCell ref="O3:P3"/>
    <mergeCell ref="Q3:S3"/>
    <mergeCell ref="A4:B4"/>
    <mergeCell ref="C4:D4"/>
    <mergeCell ref="E4:J4"/>
    <mergeCell ref="K4:L4"/>
    <mergeCell ref="M4:O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B1:H33"/>
  <sheetViews>
    <sheetView showGridLines="0" tabSelected="1" workbookViewId="0">
      <selection activeCell="K14" sqref="K14"/>
    </sheetView>
  </sheetViews>
  <sheetFormatPr defaultRowHeight="12.75" x14ac:dyDescent="0.2"/>
  <cols>
    <col min="1" max="1" width="2.7109375" customWidth="1"/>
    <col min="2" max="2" width="9.140625" customWidth="1"/>
    <col min="3" max="3" width="24.42578125" customWidth="1"/>
    <col min="4" max="7" width="12.42578125" customWidth="1"/>
    <col min="8" max="8" width="9.140625" style="237" customWidth="1"/>
    <col min="9" max="13" width="9.140625" customWidth="1"/>
  </cols>
  <sheetData>
    <row r="1" spans="2:8" ht="7.5" customHeight="1" x14ac:dyDescent="0.2"/>
    <row r="2" spans="2:8" x14ac:dyDescent="0.2">
      <c r="B2" s="305" t="s">
        <v>2</v>
      </c>
      <c r="C2" s="305"/>
      <c r="D2" s="305"/>
      <c r="E2" s="305"/>
      <c r="F2" s="305"/>
      <c r="G2" s="305"/>
    </row>
    <row r="3" spans="2:8" ht="42.75" customHeight="1" x14ac:dyDescent="0.2">
      <c r="B3" s="289" t="s">
        <v>571</v>
      </c>
      <c r="C3" s="289" t="s">
        <v>572</v>
      </c>
      <c r="D3" s="289" t="s">
        <v>573</v>
      </c>
      <c r="E3" s="289" t="s">
        <v>568</v>
      </c>
      <c r="F3" s="289" t="s">
        <v>569</v>
      </c>
      <c r="G3" s="289" t="s">
        <v>570</v>
      </c>
      <c r="H3" s="288" t="s">
        <v>575</v>
      </c>
    </row>
    <row r="4" spans="2:8" ht="15" customHeight="1" x14ac:dyDescent="0.2">
      <c r="B4" s="241">
        <v>1</v>
      </c>
      <c r="C4" s="243" t="s">
        <v>241</v>
      </c>
      <c r="D4" s="241">
        <f>'Tabulka Extraliga'!BE10</f>
        <v>7</v>
      </c>
      <c r="E4" s="242">
        <f>'Tabulka Extraliga'!BF10</f>
        <v>7</v>
      </c>
      <c r="F4" s="241">
        <f>'Tabulka Extraliga'!BG10</f>
        <v>95</v>
      </c>
      <c r="G4" s="241">
        <f>'Tabulka Extraliga'!BH10</f>
        <v>245</v>
      </c>
      <c r="H4" s="288">
        <f t="shared" ref="H4:H11" si="0">E4*10000+F4*100+G4</f>
        <v>79745</v>
      </c>
    </row>
    <row r="5" spans="2:8" ht="15" customHeight="1" x14ac:dyDescent="0.2">
      <c r="B5" s="238">
        <v>2</v>
      </c>
      <c r="C5" s="239" t="s">
        <v>160</v>
      </c>
      <c r="D5" s="238">
        <f>'Tabulka Extraliga'!BE18</f>
        <v>7</v>
      </c>
      <c r="E5" s="240">
        <f>'Tabulka Extraliga'!BF18</f>
        <v>5</v>
      </c>
      <c r="F5" s="238">
        <f>'Tabulka Extraliga'!BG18</f>
        <v>57</v>
      </c>
      <c r="G5" s="238">
        <f>'Tabulka Extraliga'!BH18</f>
        <v>123</v>
      </c>
      <c r="H5" s="288">
        <f t="shared" si="0"/>
        <v>55823</v>
      </c>
    </row>
    <row r="6" spans="2:8" ht="15" customHeight="1" x14ac:dyDescent="0.2">
      <c r="B6" s="241">
        <v>3</v>
      </c>
      <c r="C6" s="243" t="s">
        <v>335</v>
      </c>
      <c r="D6" s="241">
        <f>'Tabulka Extraliga'!BE14</f>
        <v>7</v>
      </c>
      <c r="E6" s="242">
        <f>'Tabulka Extraliga'!BF14</f>
        <v>5</v>
      </c>
      <c r="F6" s="241">
        <f>'Tabulka Extraliga'!BG14</f>
        <v>45</v>
      </c>
      <c r="G6" s="241">
        <f>'Tabulka Extraliga'!BH14</f>
        <v>154</v>
      </c>
      <c r="H6" s="288">
        <f t="shared" si="0"/>
        <v>54654</v>
      </c>
    </row>
    <row r="7" spans="2:8" ht="15" customHeight="1" x14ac:dyDescent="0.2">
      <c r="B7" s="238">
        <v>4</v>
      </c>
      <c r="C7" s="239" t="s">
        <v>173</v>
      </c>
      <c r="D7" s="238">
        <f>'Tabulka Extraliga'!BE6</f>
        <v>7</v>
      </c>
      <c r="E7" s="240">
        <f>'Tabulka Extraliga'!BF6</f>
        <v>4</v>
      </c>
      <c r="F7" s="238">
        <f>'Tabulka Extraliga'!BG6</f>
        <v>5</v>
      </c>
      <c r="G7" s="238">
        <f>'Tabulka Extraliga'!BH6</f>
        <v>35</v>
      </c>
      <c r="H7" s="288">
        <f t="shared" si="0"/>
        <v>40535</v>
      </c>
    </row>
    <row r="8" spans="2:8" ht="15" customHeight="1" x14ac:dyDescent="0.2">
      <c r="B8" s="241">
        <v>5</v>
      </c>
      <c r="C8" s="243" t="s">
        <v>161</v>
      </c>
      <c r="D8" s="241">
        <f>'Tabulka Extraliga'!BE22</f>
        <v>7</v>
      </c>
      <c r="E8" s="242">
        <f>'Tabulka Extraliga'!BF22</f>
        <v>3</v>
      </c>
      <c r="F8" s="241">
        <f>'Tabulka Extraliga'!BG22</f>
        <v>-21</v>
      </c>
      <c r="G8" s="241">
        <f>'Tabulka Extraliga'!BH22</f>
        <v>-34</v>
      </c>
      <c r="H8" s="288">
        <f t="shared" si="0"/>
        <v>27866</v>
      </c>
    </row>
    <row r="9" spans="2:8" ht="15" customHeight="1" x14ac:dyDescent="0.2">
      <c r="B9" s="238">
        <v>6</v>
      </c>
      <c r="C9" s="239" t="s">
        <v>189</v>
      </c>
      <c r="D9" s="238">
        <f>'Tabulka Extraliga'!BE26</f>
        <v>7</v>
      </c>
      <c r="E9" s="240">
        <f>'Tabulka Extraliga'!BF26</f>
        <v>2</v>
      </c>
      <c r="F9" s="238">
        <f>'Tabulka Extraliga'!BG26</f>
        <v>-25</v>
      </c>
      <c r="G9" s="238">
        <f>'Tabulka Extraliga'!BH26</f>
        <v>-50</v>
      </c>
      <c r="H9" s="288">
        <f t="shared" si="0"/>
        <v>17450</v>
      </c>
    </row>
    <row r="10" spans="2:8" ht="15" customHeight="1" x14ac:dyDescent="0.2">
      <c r="B10" s="241">
        <v>7</v>
      </c>
      <c r="C10" s="243" t="s">
        <v>233</v>
      </c>
      <c r="D10" s="241">
        <f>'Tabulka Extraliga'!BE30</f>
        <v>7</v>
      </c>
      <c r="E10" s="242">
        <f>'Tabulka Extraliga'!BF30</f>
        <v>2</v>
      </c>
      <c r="F10" s="241">
        <f>'Tabulka Extraliga'!BG30</f>
        <v>-29</v>
      </c>
      <c r="G10" s="241">
        <f>'Tabulka Extraliga'!BH30</f>
        <v>-164</v>
      </c>
      <c r="H10" s="288">
        <f t="shared" si="0"/>
        <v>16936</v>
      </c>
    </row>
    <row r="11" spans="2:8" ht="15" customHeight="1" x14ac:dyDescent="0.2">
      <c r="B11" s="238">
        <v>8</v>
      </c>
      <c r="C11" s="239" t="s">
        <v>0</v>
      </c>
      <c r="D11" s="238">
        <f>'Tabulka Extraliga'!BE34</f>
        <v>7</v>
      </c>
      <c r="E11" s="240">
        <f>'Tabulka Extraliga'!BF34</f>
        <v>0</v>
      </c>
      <c r="F11" s="238">
        <f>'Tabulka Extraliga'!BG34</f>
        <v>-127</v>
      </c>
      <c r="G11" s="238">
        <f>'Tabulka Extraliga'!BH34</f>
        <v>-309</v>
      </c>
      <c r="H11" s="288">
        <f t="shared" si="0"/>
        <v>-13009</v>
      </c>
    </row>
    <row r="13" spans="2:8" x14ac:dyDescent="0.2">
      <c r="B13" s="305" t="s">
        <v>608</v>
      </c>
      <c r="C13" s="305" t="s">
        <v>576</v>
      </c>
      <c r="D13" s="305"/>
      <c r="E13" s="305"/>
      <c r="F13" s="305"/>
      <c r="G13" s="305"/>
    </row>
    <row r="14" spans="2:8" ht="38.25" x14ac:dyDescent="0.2">
      <c r="B14" s="289" t="s">
        <v>571</v>
      </c>
      <c r="C14" s="289" t="s">
        <v>572</v>
      </c>
      <c r="D14" s="289" t="s">
        <v>573</v>
      </c>
      <c r="E14" s="289" t="s">
        <v>568</v>
      </c>
      <c r="F14" s="289" t="s">
        <v>569</v>
      </c>
      <c r="G14" s="289" t="s">
        <v>570</v>
      </c>
      <c r="H14" s="288" t="s">
        <v>575</v>
      </c>
    </row>
    <row r="15" spans="2:8" ht="15" customHeight="1" x14ac:dyDescent="0.2">
      <c r="B15" s="241" t="s">
        <v>617</v>
      </c>
      <c r="C15" s="243" t="s">
        <v>44</v>
      </c>
      <c r="D15" s="241">
        <f>'Tabulka 1. liga A'!AS14</f>
        <v>5</v>
      </c>
      <c r="E15" s="242">
        <f>'Tabulka 1. liga A'!AT14</f>
        <v>4</v>
      </c>
      <c r="F15" s="241">
        <f>'Tabulka 1. liga A'!AU14</f>
        <v>65</v>
      </c>
      <c r="G15" s="241">
        <f>'Tabulka 1. liga A'!AV14</f>
        <v>93</v>
      </c>
      <c r="H15" s="288">
        <f t="shared" ref="H15:H20" si="1">E15*10000+F15*100+G15</f>
        <v>46593</v>
      </c>
    </row>
    <row r="16" spans="2:8" ht="15" customHeight="1" x14ac:dyDescent="0.2">
      <c r="B16" s="238" t="s">
        <v>618</v>
      </c>
      <c r="C16" s="239" t="s">
        <v>1</v>
      </c>
      <c r="D16" s="238">
        <f>'Tabulka 1. liga A'!AS18</f>
        <v>5</v>
      </c>
      <c r="E16" s="240">
        <f>'Tabulka 1. liga A'!AT18</f>
        <v>4</v>
      </c>
      <c r="F16" s="238">
        <f>'Tabulka 1. liga A'!AU18</f>
        <v>55</v>
      </c>
      <c r="G16" s="238">
        <f>'Tabulka 1. liga A'!AV18</f>
        <v>150</v>
      </c>
      <c r="H16" s="288">
        <f t="shared" si="1"/>
        <v>45650</v>
      </c>
    </row>
    <row r="17" spans="2:8" ht="15" customHeight="1" x14ac:dyDescent="0.2">
      <c r="B17" s="241" t="s">
        <v>610</v>
      </c>
      <c r="C17" s="243" t="s">
        <v>379</v>
      </c>
      <c r="D17" s="241">
        <f>'Tabulka 1. liga A'!AS6</f>
        <v>5</v>
      </c>
      <c r="E17" s="242">
        <f>'Tabulka 1. liga A'!AT6</f>
        <v>2</v>
      </c>
      <c r="F17" s="241">
        <f>'Tabulka 1. liga A'!AU6</f>
        <v>1</v>
      </c>
      <c r="G17" s="241">
        <f>'Tabulka 1. liga A'!AV6</f>
        <v>46</v>
      </c>
      <c r="H17" s="288">
        <f t="shared" si="1"/>
        <v>20146</v>
      </c>
    </row>
    <row r="18" spans="2:8" ht="15" customHeight="1" x14ac:dyDescent="0.2">
      <c r="B18" s="238" t="s">
        <v>611</v>
      </c>
      <c r="C18" s="239" t="s">
        <v>174</v>
      </c>
      <c r="D18" s="238">
        <f>'Tabulka 1. liga A'!AS10</f>
        <v>5</v>
      </c>
      <c r="E18" s="240">
        <f>'Tabulka 1. liga A'!AT10</f>
        <v>2</v>
      </c>
      <c r="F18" s="238">
        <f>'Tabulka 1. liga A'!AU10</f>
        <v>-23</v>
      </c>
      <c r="G18" s="238">
        <f>'Tabulka 1. liga A'!AV10</f>
        <v>-33</v>
      </c>
      <c r="H18" s="288">
        <f t="shared" si="1"/>
        <v>17667</v>
      </c>
    </row>
    <row r="19" spans="2:8" ht="15" customHeight="1" x14ac:dyDescent="0.2">
      <c r="B19" s="241" t="s">
        <v>612</v>
      </c>
      <c r="C19" s="243" t="s">
        <v>554</v>
      </c>
      <c r="D19" s="241">
        <f>'Tabulka 1. liga A'!AS22</f>
        <v>5</v>
      </c>
      <c r="E19" s="242">
        <f>'Tabulka 1. liga A'!AT22</f>
        <v>2</v>
      </c>
      <c r="F19" s="241">
        <f>'Tabulka 1. liga A'!AU22</f>
        <v>-33</v>
      </c>
      <c r="G19" s="241">
        <f>'Tabulka 1. liga A'!AV22</f>
        <v>-86</v>
      </c>
      <c r="H19" s="288">
        <f t="shared" si="1"/>
        <v>16614</v>
      </c>
    </row>
    <row r="20" spans="2:8" ht="15" customHeight="1" x14ac:dyDescent="0.2">
      <c r="B20" s="238">
        <v>6</v>
      </c>
      <c r="C20" s="239" t="s">
        <v>383</v>
      </c>
      <c r="D20" s="238">
        <f>'Tabulka 1. liga A'!AS26</f>
        <v>5</v>
      </c>
      <c r="E20" s="240">
        <f>'Tabulka 1. liga A'!AT26</f>
        <v>1</v>
      </c>
      <c r="F20" s="238">
        <f>'Tabulka 1. liga A'!AU26</f>
        <v>-65</v>
      </c>
      <c r="G20" s="238">
        <f>'Tabulka 1. liga A'!AV26</f>
        <v>-170</v>
      </c>
      <c r="H20" s="288">
        <f t="shared" si="1"/>
        <v>3330</v>
      </c>
    </row>
    <row r="21" spans="2:8" ht="15" customHeight="1" x14ac:dyDescent="0.2">
      <c r="B21" s="291" t="s">
        <v>613</v>
      </c>
      <c r="C21" s="292" t="s">
        <v>614</v>
      </c>
      <c r="D21" s="238"/>
      <c r="E21" s="240"/>
      <c r="F21" s="238"/>
      <c r="G21" s="238"/>
      <c r="H21" s="288"/>
    </row>
    <row r="22" spans="2:8" ht="15" customHeight="1" x14ac:dyDescent="0.2">
      <c r="B22" s="291" t="s">
        <v>615</v>
      </c>
      <c r="C22" s="292" t="s">
        <v>616</v>
      </c>
      <c r="D22" s="238"/>
      <c r="E22" s="240"/>
      <c r="F22" s="238"/>
      <c r="G22" s="238"/>
      <c r="H22" s="288"/>
    </row>
    <row r="23" spans="2:8" ht="9.75" customHeight="1" x14ac:dyDescent="0.2">
      <c r="B23" s="238"/>
      <c r="C23" s="239"/>
      <c r="D23" s="238"/>
      <c r="E23" s="240"/>
      <c r="F23" s="238"/>
      <c r="G23" s="238"/>
      <c r="H23" s="288"/>
    </row>
    <row r="24" spans="2:8" x14ac:dyDescent="0.2">
      <c r="B24" s="306" t="s">
        <v>609</v>
      </c>
      <c r="C24" s="306" t="s">
        <v>579</v>
      </c>
      <c r="D24" s="306"/>
      <c r="E24" s="306"/>
      <c r="F24" s="306"/>
      <c r="G24" s="306"/>
    </row>
    <row r="25" spans="2:8" ht="38.25" x14ac:dyDescent="0.2">
      <c r="B25" s="289" t="s">
        <v>571</v>
      </c>
      <c r="C25" s="289" t="s">
        <v>572</v>
      </c>
      <c r="D25" s="289" t="s">
        <v>573</v>
      </c>
      <c r="E25" s="289" t="s">
        <v>568</v>
      </c>
      <c r="F25" s="289" t="s">
        <v>569</v>
      </c>
      <c r="G25" s="289" t="s">
        <v>570</v>
      </c>
      <c r="H25" s="288" t="s">
        <v>575</v>
      </c>
    </row>
    <row r="26" spans="2:8" ht="15" customHeight="1" x14ac:dyDescent="0.2">
      <c r="B26" s="241" t="s">
        <v>617</v>
      </c>
      <c r="C26" s="243" t="s">
        <v>234</v>
      </c>
      <c r="D26" s="241">
        <f>'Tabulka 1. liga B'!AS6</f>
        <v>5</v>
      </c>
      <c r="E26" s="242">
        <f>'Tabulka 1. liga B'!AT6</f>
        <v>4</v>
      </c>
      <c r="F26" s="241">
        <f>'Tabulka 1. liga B'!AU6</f>
        <v>27</v>
      </c>
      <c r="G26" s="241">
        <f>'Tabulka 1. liga B'!AV6</f>
        <v>71</v>
      </c>
      <c r="H26" s="288">
        <f>E26*10000+F26*100+G26</f>
        <v>42771</v>
      </c>
    </row>
    <row r="27" spans="2:8" ht="15" customHeight="1" x14ac:dyDescent="0.2">
      <c r="B27" s="238" t="s">
        <v>618</v>
      </c>
      <c r="C27" s="239" t="s">
        <v>386</v>
      </c>
      <c r="D27" s="238">
        <f>'Tabulka 1. liga B'!AS26</f>
        <v>5</v>
      </c>
      <c r="E27" s="240">
        <f>'Tabulka 1. liga B'!AT26</f>
        <v>4</v>
      </c>
      <c r="F27" s="238">
        <f>'Tabulka 1. liga B'!AU26</f>
        <v>33</v>
      </c>
      <c r="G27" s="238">
        <f>'Tabulka 1. liga B'!AV26</f>
        <v>52</v>
      </c>
      <c r="H27" s="288">
        <f>E27*10000+F27*100+G27</f>
        <v>43352</v>
      </c>
    </row>
    <row r="28" spans="2:8" ht="15" customHeight="1" x14ac:dyDescent="0.2">
      <c r="B28" s="241" t="s">
        <v>610</v>
      </c>
      <c r="C28" s="243" t="s">
        <v>384</v>
      </c>
      <c r="D28" s="241">
        <f>'Tabulka 1. liga B'!AS18</f>
        <v>5</v>
      </c>
      <c r="E28" s="242">
        <f>'Tabulka 1. liga B'!AT18</f>
        <v>2</v>
      </c>
      <c r="F28" s="241">
        <f>'Tabulka 1. liga B'!AU18</f>
        <v>-3</v>
      </c>
      <c r="G28" s="241">
        <f>'Tabulka 1. liga B'!AV18</f>
        <v>-17</v>
      </c>
      <c r="H28" s="288">
        <f t="shared" ref="H28:H31" si="2">E28*10000+F28*100+G28</f>
        <v>19683</v>
      </c>
    </row>
    <row r="29" spans="2:8" ht="15" customHeight="1" x14ac:dyDescent="0.2">
      <c r="B29" s="238" t="s">
        <v>611</v>
      </c>
      <c r="C29" s="239" t="s">
        <v>385</v>
      </c>
      <c r="D29" s="238">
        <f>'Tabulka 1. liga B'!AS22</f>
        <v>5</v>
      </c>
      <c r="E29" s="240">
        <f>'Tabulka 1. liga B'!AT22</f>
        <v>2</v>
      </c>
      <c r="F29" s="238">
        <f>'Tabulka 1. liga B'!AU22</f>
        <v>13</v>
      </c>
      <c r="G29" s="238">
        <f>'Tabulka 1. liga B'!AV22</f>
        <v>40</v>
      </c>
      <c r="H29" s="288">
        <f>E29*10000+F29*100+G29</f>
        <v>21340</v>
      </c>
    </row>
    <row r="30" spans="2:8" ht="15" customHeight="1" x14ac:dyDescent="0.2">
      <c r="B30" s="241" t="s">
        <v>612</v>
      </c>
      <c r="C30" s="243" t="s">
        <v>555</v>
      </c>
      <c r="D30" s="241">
        <f>'Tabulka 1. liga B'!AS14</f>
        <v>5</v>
      </c>
      <c r="E30" s="242">
        <f>'Tabulka 1. liga B'!AT14</f>
        <v>2</v>
      </c>
      <c r="F30" s="241">
        <f>'Tabulka 1. liga B'!AU14</f>
        <v>-37</v>
      </c>
      <c r="G30" s="241">
        <f>'Tabulka 1. liga B'!AV14</f>
        <v>-104</v>
      </c>
      <c r="H30" s="288">
        <f>E30*10000+F30*100+G30</f>
        <v>16196</v>
      </c>
    </row>
    <row r="31" spans="2:8" ht="15" customHeight="1" x14ac:dyDescent="0.2">
      <c r="B31" s="238">
        <v>6</v>
      </c>
      <c r="C31" s="239" t="s">
        <v>159</v>
      </c>
      <c r="D31" s="238">
        <f>'Tabulka 1. liga B'!AS10</f>
        <v>5</v>
      </c>
      <c r="E31" s="240">
        <f>'Tabulka 1. liga B'!AT10</f>
        <v>1</v>
      </c>
      <c r="F31" s="238">
        <f>'Tabulka 1. liga B'!AU10</f>
        <v>-33</v>
      </c>
      <c r="G31" s="238">
        <f>'Tabulka 1. liga B'!AV10</f>
        <v>-42</v>
      </c>
      <c r="H31" s="288">
        <f t="shared" si="2"/>
        <v>6658</v>
      </c>
    </row>
    <row r="32" spans="2:8" x14ac:dyDescent="0.2">
      <c r="B32" s="291" t="s">
        <v>613</v>
      </c>
      <c r="C32" s="292" t="s">
        <v>614</v>
      </c>
    </row>
    <row r="33" spans="2:3" x14ac:dyDescent="0.2">
      <c r="B33" s="291" t="s">
        <v>615</v>
      </c>
      <c r="C33" s="292" t="s">
        <v>616</v>
      </c>
    </row>
  </sheetData>
  <sortState ref="B4:H11">
    <sortCondition descending="1" ref="H4:H11"/>
  </sortState>
  <mergeCells count="3">
    <mergeCell ref="B13:G13"/>
    <mergeCell ref="B24:G24"/>
    <mergeCell ref="B2:G2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1:BJ92"/>
  <sheetViews>
    <sheetView showGridLines="0" zoomScaleNormal="100" workbookViewId="0">
      <selection activeCell="BG34" sqref="BG34:BG37"/>
    </sheetView>
  </sheetViews>
  <sheetFormatPr defaultRowHeight="12.75" x14ac:dyDescent="0.2"/>
  <cols>
    <col min="1" max="55" width="2.42578125" customWidth="1"/>
    <col min="56" max="56" width="2.140625" customWidth="1"/>
    <col min="57" max="58" width="9.140625" customWidth="1"/>
  </cols>
  <sheetData>
    <row r="1" spans="2:62" ht="12.75" customHeight="1" thickBot="1" x14ac:dyDescent="0.25"/>
    <row r="2" spans="2:62" ht="8.25" customHeight="1" x14ac:dyDescent="0.2">
      <c r="B2" s="367" t="s">
        <v>2</v>
      </c>
      <c r="C2" s="368"/>
      <c r="D2" s="368"/>
      <c r="E2" s="368"/>
      <c r="F2" s="368"/>
      <c r="G2" s="369"/>
      <c r="H2" s="362" t="s">
        <v>173</v>
      </c>
      <c r="I2" s="363"/>
      <c r="J2" s="363"/>
      <c r="K2" s="363"/>
      <c r="L2" s="363"/>
      <c r="M2" s="364"/>
      <c r="N2" s="362" t="s">
        <v>241</v>
      </c>
      <c r="O2" s="363"/>
      <c r="P2" s="363"/>
      <c r="Q2" s="363"/>
      <c r="R2" s="363"/>
      <c r="S2" s="364"/>
      <c r="T2" s="362" t="s">
        <v>335</v>
      </c>
      <c r="U2" s="363"/>
      <c r="V2" s="363"/>
      <c r="W2" s="363"/>
      <c r="X2" s="363"/>
      <c r="Y2" s="364"/>
      <c r="Z2" s="362" t="s">
        <v>160</v>
      </c>
      <c r="AA2" s="363"/>
      <c r="AB2" s="363"/>
      <c r="AC2" s="363"/>
      <c r="AD2" s="363"/>
      <c r="AE2" s="364"/>
      <c r="AF2" s="362" t="s">
        <v>161</v>
      </c>
      <c r="AG2" s="363"/>
      <c r="AH2" s="363"/>
      <c r="AI2" s="363"/>
      <c r="AJ2" s="363"/>
      <c r="AK2" s="364"/>
      <c r="AL2" s="362" t="s">
        <v>189</v>
      </c>
      <c r="AM2" s="363"/>
      <c r="AN2" s="363"/>
      <c r="AO2" s="363"/>
      <c r="AP2" s="363"/>
      <c r="AQ2" s="364"/>
      <c r="AR2" s="362" t="s">
        <v>233</v>
      </c>
      <c r="AS2" s="363"/>
      <c r="AT2" s="363"/>
      <c r="AU2" s="363"/>
      <c r="AV2" s="363"/>
      <c r="AW2" s="364"/>
      <c r="AX2" s="362" t="s">
        <v>0</v>
      </c>
      <c r="AY2" s="363"/>
      <c r="AZ2" s="363"/>
      <c r="BA2" s="363"/>
      <c r="BB2" s="363"/>
      <c r="BC2" s="345"/>
      <c r="BE2" s="348" t="s">
        <v>574</v>
      </c>
      <c r="BF2" s="339" t="s">
        <v>568</v>
      </c>
      <c r="BG2" s="342" t="s">
        <v>569</v>
      </c>
      <c r="BH2" s="345" t="s">
        <v>570</v>
      </c>
    </row>
    <row r="3" spans="2:62" ht="8.25" customHeight="1" x14ac:dyDescent="0.2">
      <c r="B3" s="370"/>
      <c r="C3" s="371"/>
      <c r="D3" s="371"/>
      <c r="E3" s="371"/>
      <c r="F3" s="371"/>
      <c r="G3" s="372"/>
      <c r="H3" s="365"/>
      <c r="I3" s="359"/>
      <c r="J3" s="359"/>
      <c r="K3" s="359"/>
      <c r="L3" s="359"/>
      <c r="M3" s="366"/>
      <c r="N3" s="365"/>
      <c r="O3" s="359"/>
      <c r="P3" s="359"/>
      <c r="Q3" s="359"/>
      <c r="R3" s="359"/>
      <c r="S3" s="366"/>
      <c r="T3" s="365"/>
      <c r="U3" s="359"/>
      <c r="V3" s="359"/>
      <c r="W3" s="359"/>
      <c r="X3" s="359"/>
      <c r="Y3" s="366"/>
      <c r="Z3" s="365"/>
      <c r="AA3" s="359"/>
      <c r="AB3" s="359"/>
      <c r="AC3" s="359"/>
      <c r="AD3" s="359"/>
      <c r="AE3" s="366"/>
      <c r="AF3" s="365"/>
      <c r="AG3" s="359"/>
      <c r="AH3" s="359"/>
      <c r="AI3" s="359"/>
      <c r="AJ3" s="359"/>
      <c r="AK3" s="366"/>
      <c r="AL3" s="365"/>
      <c r="AM3" s="359"/>
      <c r="AN3" s="359"/>
      <c r="AO3" s="359"/>
      <c r="AP3" s="359"/>
      <c r="AQ3" s="366"/>
      <c r="AR3" s="365"/>
      <c r="AS3" s="359"/>
      <c r="AT3" s="359"/>
      <c r="AU3" s="359"/>
      <c r="AV3" s="359"/>
      <c r="AW3" s="366"/>
      <c r="AX3" s="365"/>
      <c r="AY3" s="359"/>
      <c r="AZ3" s="359"/>
      <c r="BA3" s="359"/>
      <c r="BB3" s="359"/>
      <c r="BC3" s="346"/>
      <c r="BE3" s="349"/>
      <c r="BF3" s="340"/>
      <c r="BG3" s="343"/>
      <c r="BH3" s="346"/>
    </row>
    <row r="4" spans="2:62" ht="8.25" customHeight="1" x14ac:dyDescent="0.2">
      <c r="B4" s="370"/>
      <c r="C4" s="371"/>
      <c r="D4" s="371"/>
      <c r="E4" s="371"/>
      <c r="F4" s="371"/>
      <c r="G4" s="372"/>
      <c r="H4" s="365"/>
      <c r="I4" s="359"/>
      <c r="J4" s="359"/>
      <c r="K4" s="359"/>
      <c r="L4" s="359"/>
      <c r="M4" s="366"/>
      <c r="N4" s="365"/>
      <c r="O4" s="359"/>
      <c r="P4" s="359"/>
      <c r="Q4" s="359"/>
      <c r="R4" s="359"/>
      <c r="S4" s="366"/>
      <c r="T4" s="365"/>
      <c r="U4" s="359"/>
      <c r="V4" s="359"/>
      <c r="W4" s="359"/>
      <c r="X4" s="359"/>
      <c r="Y4" s="366"/>
      <c r="Z4" s="365"/>
      <c r="AA4" s="359"/>
      <c r="AB4" s="359"/>
      <c r="AC4" s="359"/>
      <c r="AD4" s="359"/>
      <c r="AE4" s="366"/>
      <c r="AF4" s="365"/>
      <c r="AG4" s="359"/>
      <c r="AH4" s="359"/>
      <c r="AI4" s="359"/>
      <c r="AJ4" s="359"/>
      <c r="AK4" s="366"/>
      <c r="AL4" s="365"/>
      <c r="AM4" s="359"/>
      <c r="AN4" s="359"/>
      <c r="AO4" s="359"/>
      <c r="AP4" s="359"/>
      <c r="AQ4" s="366"/>
      <c r="AR4" s="365"/>
      <c r="AS4" s="359"/>
      <c r="AT4" s="359"/>
      <c r="AU4" s="359"/>
      <c r="AV4" s="359"/>
      <c r="AW4" s="366"/>
      <c r="AX4" s="365"/>
      <c r="AY4" s="359"/>
      <c r="AZ4" s="359"/>
      <c r="BA4" s="359"/>
      <c r="BB4" s="359"/>
      <c r="BC4" s="346"/>
      <c r="BE4" s="349"/>
      <c r="BF4" s="340"/>
      <c r="BG4" s="343"/>
      <c r="BH4" s="346"/>
    </row>
    <row r="5" spans="2:62" ht="8.25" customHeight="1" thickBot="1" x14ac:dyDescent="0.25">
      <c r="B5" s="373"/>
      <c r="C5" s="374"/>
      <c r="D5" s="374"/>
      <c r="E5" s="374"/>
      <c r="F5" s="374"/>
      <c r="G5" s="375"/>
      <c r="H5" s="365"/>
      <c r="I5" s="359"/>
      <c r="J5" s="359"/>
      <c r="K5" s="359"/>
      <c r="L5" s="359"/>
      <c r="M5" s="366"/>
      <c r="N5" s="365"/>
      <c r="O5" s="359"/>
      <c r="P5" s="359"/>
      <c r="Q5" s="359"/>
      <c r="R5" s="359"/>
      <c r="S5" s="366"/>
      <c r="T5" s="365"/>
      <c r="U5" s="359"/>
      <c r="V5" s="359"/>
      <c r="W5" s="359"/>
      <c r="X5" s="359"/>
      <c r="Y5" s="366"/>
      <c r="Z5" s="365"/>
      <c r="AA5" s="359"/>
      <c r="AB5" s="359"/>
      <c r="AC5" s="359"/>
      <c r="AD5" s="359"/>
      <c r="AE5" s="366"/>
      <c r="AF5" s="365"/>
      <c r="AG5" s="359"/>
      <c r="AH5" s="359"/>
      <c r="AI5" s="359"/>
      <c r="AJ5" s="359"/>
      <c r="AK5" s="366"/>
      <c r="AL5" s="365"/>
      <c r="AM5" s="359"/>
      <c r="AN5" s="359"/>
      <c r="AO5" s="359"/>
      <c r="AP5" s="359"/>
      <c r="AQ5" s="366"/>
      <c r="AR5" s="365"/>
      <c r="AS5" s="359"/>
      <c r="AT5" s="359"/>
      <c r="AU5" s="359"/>
      <c r="AV5" s="359"/>
      <c r="AW5" s="366"/>
      <c r="AX5" s="365"/>
      <c r="AY5" s="359"/>
      <c r="AZ5" s="359"/>
      <c r="BA5" s="359"/>
      <c r="BB5" s="359"/>
      <c r="BC5" s="346"/>
      <c r="BE5" s="350"/>
      <c r="BF5" s="341"/>
      <c r="BG5" s="344"/>
      <c r="BH5" s="347"/>
    </row>
    <row r="6" spans="2:62" ht="8.25" customHeight="1" x14ac:dyDescent="0.2">
      <c r="B6" s="357" t="s">
        <v>173</v>
      </c>
      <c r="C6" s="358"/>
      <c r="D6" s="358"/>
      <c r="E6" s="358"/>
      <c r="F6" s="358"/>
      <c r="G6" s="358"/>
      <c r="H6" s="328"/>
      <c r="I6" s="329"/>
      <c r="J6" s="329"/>
      <c r="K6" s="329"/>
      <c r="L6" s="329"/>
      <c r="M6" s="333"/>
      <c r="N6" s="315">
        <f>K10</f>
        <v>8</v>
      </c>
      <c r="O6" s="316"/>
      <c r="P6" s="316"/>
      <c r="Q6" s="316">
        <f>H10</f>
        <v>23</v>
      </c>
      <c r="R6" s="316"/>
      <c r="S6" s="336"/>
      <c r="T6" s="315">
        <f>K14</f>
        <v>9</v>
      </c>
      <c r="U6" s="316"/>
      <c r="V6" s="316"/>
      <c r="W6" s="316">
        <f>H14</f>
        <v>22</v>
      </c>
      <c r="X6" s="316"/>
      <c r="Y6" s="336"/>
      <c r="Z6" s="315">
        <f>K18</f>
        <v>17</v>
      </c>
      <c r="AA6" s="316"/>
      <c r="AB6" s="316"/>
      <c r="AC6" s="316">
        <f>H18</f>
        <v>14</v>
      </c>
      <c r="AD6" s="316"/>
      <c r="AE6" s="336"/>
      <c r="AF6" s="315">
        <f>K22</f>
        <v>19</v>
      </c>
      <c r="AG6" s="316"/>
      <c r="AH6" s="316"/>
      <c r="AI6" s="316">
        <f>H22</f>
        <v>12</v>
      </c>
      <c r="AJ6" s="316"/>
      <c r="AK6" s="336"/>
      <c r="AL6" s="315">
        <f>K26</f>
        <v>19</v>
      </c>
      <c r="AM6" s="316"/>
      <c r="AN6" s="316"/>
      <c r="AO6" s="316">
        <f>H26</f>
        <v>12</v>
      </c>
      <c r="AP6" s="316"/>
      <c r="AQ6" s="336"/>
      <c r="AR6" s="315">
        <f>K30</f>
        <v>14</v>
      </c>
      <c r="AS6" s="316"/>
      <c r="AT6" s="316"/>
      <c r="AU6" s="316">
        <f>H30</f>
        <v>17</v>
      </c>
      <c r="AV6" s="316"/>
      <c r="AW6" s="336"/>
      <c r="AX6" s="315">
        <f>K34</f>
        <v>25</v>
      </c>
      <c r="AY6" s="316"/>
      <c r="AZ6" s="316"/>
      <c r="BA6" s="316">
        <f>H34</f>
        <v>6</v>
      </c>
      <c r="BB6" s="316"/>
      <c r="BC6" s="321"/>
      <c r="BE6" s="324">
        <f>((H6+K6)&gt;0) + ((N6+Q6)&gt;0) + ((T6+W6)&gt;0) + ((Z6+AC6)&gt;0) + ((AF6+AI6)&gt;0) + ((AL6+AO6)&gt;0) + ((AR6+AU6)&gt;0) + ((AX6+BA6)&gt;0)</f>
        <v>7</v>
      </c>
      <c r="BF6" s="313">
        <f>(H6&gt;K6)+(N6&gt;Q6)+(T6&gt;W6)+(Z6&gt;AC6)+(AF6&gt;AI6)+(AL6&gt;AO6)+(AR6&gt;AU6)+(AX6&gt;BA6)</f>
        <v>4</v>
      </c>
      <c r="BG6" s="307">
        <f>SUM(H6,N6,T6,Z6,AF6,AL6,AR6,AX6)-SUM(K6,Q6,W6,AC6,AI6,AO6,AU6,BA6)</f>
        <v>5</v>
      </c>
      <c r="BH6" s="308">
        <f xml:space="preserve"> SUM(I44:I71,K44:K71,M44:M71) - SUM(H44:H71,J44:J71,L44:L71)</f>
        <v>35</v>
      </c>
      <c r="BJ6" s="224"/>
    </row>
    <row r="7" spans="2:62" ht="8.25" customHeight="1" x14ac:dyDescent="0.2">
      <c r="B7" s="349"/>
      <c r="C7" s="359"/>
      <c r="D7" s="359"/>
      <c r="E7" s="359"/>
      <c r="F7" s="359"/>
      <c r="G7" s="359"/>
      <c r="H7" s="330"/>
      <c r="I7" s="309"/>
      <c r="J7" s="309"/>
      <c r="K7" s="309"/>
      <c r="L7" s="309"/>
      <c r="M7" s="334"/>
      <c r="N7" s="317"/>
      <c r="O7" s="318"/>
      <c r="P7" s="318"/>
      <c r="Q7" s="318"/>
      <c r="R7" s="318"/>
      <c r="S7" s="337"/>
      <c r="T7" s="317"/>
      <c r="U7" s="318"/>
      <c r="V7" s="318"/>
      <c r="W7" s="318"/>
      <c r="X7" s="318"/>
      <c r="Y7" s="337"/>
      <c r="Z7" s="317"/>
      <c r="AA7" s="318"/>
      <c r="AB7" s="318"/>
      <c r="AC7" s="318"/>
      <c r="AD7" s="318"/>
      <c r="AE7" s="337"/>
      <c r="AF7" s="317"/>
      <c r="AG7" s="318"/>
      <c r="AH7" s="318"/>
      <c r="AI7" s="318"/>
      <c r="AJ7" s="318"/>
      <c r="AK7" s="337"/>
      <c r="AL7" s="317"/>
      <c r="AM7" s="318"/>
      <c r="AN7" s="318"/>
      <c r="AO7" s="318"/>
      <c r="AP7" s="318"/>
      <c r="AQ7" s="337"/>
      <c r="AR7" s="317"/>
      <c r="AS7" s="318"/>
      <c r="AT7" s="318"/>
      <c r="AU7" s="318"/>
      <c r="AV7" s="318"/>
      <c r="AW7" s="337"/>
      <c r="AX7" s="317"/>
      <c r="AY7" s="318"/>
      <c r="AZ7" s="318"/>
      <c r="BA7" s="318"/>
      <c r="BB7" s="318"/>
      <c r="BC7" s="322"/>
      <c r="BE7" s="324"/>
      <c r="BF7" s="313"/>
      <c r="BG7" s="307"/>
      <c r="BH7" s="308"/>
      <c r="BJ7" s="224"/>
    </row>
    <row r="8" spans="2:62" ht="8.25" customHeight="1" x14ac:dyDescent="0.2">
      <c r="B8" s="349"/>
      <c r="C8" s="359"/>
      <c r="D8" s="359"/>
      <c r="E8" s="359"/>
      <c r="F8" s="359"/>
      <c r="G8" s="359"/>
      <c r="H8" s="330"/>
      <c r="I8" s="309"/>
      <c r="J8" s="309"/>
      <c r="K8" s="309"/>
      <c r="L8" s="309"/>
      <c r="M8" s="334"/>
      <c r="N8" s="317"/>
      <c r="O8" s="318"/>
      <c r="P8" s="318"/>
      <c r="Q8" s="318"/>
      <c r="R8" s="318"/>
      <c r="S8" s="337"/>
      <c r="T8" s="317"/>
      <c r="U8" s="318"/>
      <c r="V8" s="318"/>
      <c r="W8" s="318"/>
      <c r="X8" s="318"/>
      <c r="Y8" s="337"/>
      <c r="Z8" s="317"/>
      <c r="AA8" s="318"/>
      <c r="AB8" s="318"/>
      <c r="AC8" s="318"/>
      <c r="AD8" s="318"/>
      <c r="AE8" s="337"/>
      <c r="AF8" s="317"/>
      <c r="AG8" s="318"/>
      <c r="AH8" s="318"/>
      <c r="AI8" s="318"/>
      <c r="AJ8" s="318"/>
      <c r="AK8" s="337"/>
      <c r="AL8" s="317"/>
      <c r="AM8" s="318"/>
      <c r="AN8" s="318"/>
      <c r="AO8" s="318"/>
      <c r="AP8" s="318"/>
      <c r="AQ8" s="337"/>
      <c r="AR8" s="317"/>
      <c r="AS8" s="318"/>
      <c r="AT8" s="318"/>
      <c r="AU8" s="318"/>
      <c r="AV8" s="318"/>
      <c r="AW8" s="337"/>
      <c r="AX8" s="317"/>
      <c r="AY8" s="318"/>
      <c r="AZ8" s="318"/>
      <c r="BA8" s="318"/>
      <c r="BB8" s="318"/>
      <c r="BC8" s="322"/>
      <c r="BE8" s="324"/>
      <c r="BF8" s="313"/>
      <c r="BG8" s="307"/>
      <c r="BH8" s="308"/>
      <c r="BJ8" s="224"/>
    </row>
    <row r="9" spans="2:62" ht="8.25" customHeight="1" thickBot="1" x14ac:dyDescent="0.25">
      <c r="B9" s="377"/>
      <c r="C9" s="378"/>
      <c r="D9" s="378"/>
      <c r="E9" s="378"/>
      <c r="F9" s="378"/>
      <c r="G9" s="378"/>
      <c r="H9" s="331"/>
      <c r="I9" s="332"/>
      <c r="J9" s="332"/>
      <c r="K9" s="332"/>
      <c r="L9" s="332"/>
      <c r="M9" s="335"/>
      <c r="N9" s="319"/>
      <c r="O9" s="320"/>
      <c r="P9" s="320"/>
      <c r="Q9" s="320"/>
      <c r="R9" s="320"/>
      <c r="S9" s="338"/>
      <c r="T9" s="319"/>
      <c r="U9" s="320"/>
      <c r="V9" s="320"/>
      <c r="W9" s="320"/>
      <c r="X9" s="320"/>
      <c r="Y9" s="338"/>
      <c r="Z9" s="319"/>
      <c r="AA9" s="320"/>
      <c r="AB9" s="320"/>
      <c r="AC9" s="320"/>
      <c r="AD9" s="320"/>
      <c r="AE9" s="338"/>
      <c r="AF9" s="319"/>
      <c r="AG9" s="320"/>
      <c r="AH9" s="320"/>
      <c r="AI9" s="320"/>
      <c r="AJ9" s="320"/>
      <c r="AK9" s="338"/>
      <c r="AL9" s="319"/>
      <c r="AM9" s="320"/>
      <c r="AN9" s="320"/>
      <c r="AO9" s="320"/>
      <c r="AP9" s="320"/>
      <c r="AQ9" s="338"/>
      <c r="AR9" s="319"/>
      <c r="AS9" s="320"/>
      <c r="AT9" s="320"/>
      <c r="AU9" s="320"/>
      <c r="AV9" s="320"/>
      <c r="AW9" s="338"/>
      <c r="AX9" s="319"/>
      <c r="AY9" s="320"/>
      <c r="AZ9" s="320"/>
      <c r="BA9" s="320"/>
      <c r="BB9" s="320"/>
      <c r="BC9" s="323"/>
      <c r="BE9" s="324"/>
      <c r="BF9" s="313"/>
      <c r="BG9" s="307"/>
      <c r="BH9" s="308"/>
      <c r="BJ9" s="224"/>
    </row>
    <row r="10" spans="2:62" ht="8.25" customHeight="1" x14ac:dyDescent="0.2">
      <c r="B10" s="357" t="s">
        <v>241</v>
      </c>
      <c r="C10" s="358"/>
      <c r="D10" s="358"/>
      <c r="E10" s="358"/>
      <c r="F10" s="358"/>
      <c r="G10" s="358"/>
      <c r="H10" s="315">
        <f>2*((H44&gt;I44)+(J44&gt;K44)+(L44&gt;M44)+(H45&gt;I45)+(J45&gt;K45)+(L45&gt;M45)) + 5*((H46&gt;I46)+(L46&gt;M46)) + 3*((H47&gt;I47)+(J47&gt;K47)+(L47&gt;M47))</f>
        <v>23</v>
      </c>
      <c r="I10" s="316"/>
      <c r="J10" s="316"/>
      <c r="K10" s="316">
        <f>2*((H44&lt;I44)+(J44&lt;K44)+(L44&lt;M44)+(H45&lt;I45)+(J45&lt;K45)+(L45&lt;M45)) + 5*((H46&lt;I46)+(L46&lt;M46)) + 3*((H47&lt;I47)+(J47&lt;K47)+(L47&lt;M47))</f>
        <v>8</v>
      </c>
      <c r="L10" s="316"/>
      <c r="M10" s="336"/>
      <c r="N10" s="328"/>
      <c r="O10" s="329"/>
      <c r="P10" s="329"/>
      <c r="Q10" s="329"/>
      <c r="R10" s="329"/>
      <c r="S10" s="333"/>
      <c r="T10" s="315">
        <f>Q14</f>
        <v>20</v>
      </c>
      <c r="U10" s="316"/>
      <c r="V10" s="316"/>
      <c r="W10" s="316">
        <f>N14</f>
        <v>11</v>
      </c>
      <c r="X10" s="316"/>
      <c r="Y10" s="336"/>
      <c r="Z10" s="315">
        <f>Q18</f>
        <v>20</v>
      </c>
      <c r="AA10" s="316"/>
      <c r="AB10" s="316"/>
      <c r="AC10" s="316">
        <f>N18</f>
        <v>11</v>
      </c>
      <c r="AD10" s="316"/>
      <c r="AE10" s="336"/>
      <c r="AF10" s="315">
        <f>Q22</f>
        <v>22</v>
      </c>
      <c r="AG10" s="316"/>
      <c r="AH10" s="316"/>
      <c r="AI10" s="316">
        <f>N22</f>
        <v>9</v>
      </c>
      <c r="AJ10" s="316"/>
      <c r="AK10" s="336"/>
      <c r="AL10" s="315">
        <f>Q26</f>
        <v>17</v>
      </c>
      <c r="AM10" s="316"/>
      <c r="AN10" s="316"/>
      <c r="AO10" s="316">
        <f>N26</f>
        <v>14</v>
      </c>
      <c r="AP10" s="316"/>
      <c r="AQ10" s="336"/>
      <c r="AR10" s="315">
        <f>Q30</f>
        <v>23</v>
      </c>
      <c r="AS10" s="316"/>
      <c r="AT10" s="316"/>
      <c r="AU10" s="316">
        <f>N30</f>
        <v>8</v>
      </c>
      <c r="AV10" s="316"/>
      <c r="AW10" s="336"/>
      <c r="AX10" s="315">
        <f>Q34</f>
        <v>31</v>
      </c>
      <c r="AY10" s="316"/>
      <c r="AZ10" s="316"/>
      <c r="BA10" s="316">
        <f>N34</f>
        <v>0</v>
      </c>
      <c r="BB10" s="316"/>
      <c r="BC10" s="321"/>
      <c r="BE10" s="324">
        <f t="shared" ref="BE10" si="0">((H10+K10)&gt;0) + ((N10+Q10)&gt;0) + ((T10+W10)&gt;0) + ((Z10+AC10)&gt;0) + ((AF10+AI10)&gt;0) + ((AL10+AO10)&gt;0) + ((AR10+AU10)&gt;0) + ((AX10+BA10)&gt;0)</f>
        <v>7</v>
      </c>
      <c r="BF10" s="313">
        <f t="shared" ref="BF10" si="1">(H10&gt;K10)+(N10&gt;Q10)+(T10&gt;W10)+(Z10&gt;AC10)+(AF10&gt;AI10)+(AL10&gt;AO10)+(AR10&gt;AU10)+(AX10&gt;BA10)</f>
        <v>7</v>
      </c>
      <c r="BG10" s="307">
        <f t="shared" ref="BG10" si="2">SUM(H10,N10,T10,Z10,AF10,AL10,AR10,AX10)-SUM(K10,Q10,W10,AC10,AI10,AO10,AU10,BA10)</f>
        <v>95</v>
      </c>
      <c r="BH10" s="308">
        <f>SUM(H44:H47,J44:J47,L44:L47,O48:O71,Q48:Q71,S48:S71) - SUM(I44:I47,K44:K47,M44:M47,N48:N71,P48:P71,R48:R71)</f>
        <v>245</v>
      </c>
      <c r="BJ10" s="224"/>
    </row>
    <row r="11" spans="2:62" ht="8.25" customHeight="1" x14ac:dyDescent="0.2">
      <c r="B11" s="349"/>
      <c r="C11" s="359"/>
      <c r="D11" s="359"/>
      <c r="E11" s="359"/>
      <c r="F11" s="359"/>
      <c r="G11" s="359"/>
      <c r="H11" s="317"/>
      <c r="I11" s="318"/>
      <c r="J11" s="318"/>
      <c r="K11" s="318"/>
      <c r="L11" s="318"/>
      <c r="M11" s="337"/>
      <c r="N11" s="330"/>
      <c r="O11" s="309"/>
      <c r="P11" s="309"/>
      <c r="Q11" s="309"/>
      <c r="R11" s="309"/>
      <c r="S11" s="334"/>
      <c r="T11" s="317"/>
      <c r="U11" s="318"/>
      <c r="V11" s="318"/>
      <c r="W11" s="318"/>
      <c r="X11" s="318"/>
      <c r="Y11" s="337"/>
      <c r="Z11" s="317"/>
      <c r="AA11" s="318"/>
      <c r="AB11" s="318"/>
      <c r="AC11" s="318"/>
      <c r="AD11" s="318"/>
      <c r="AE11" s="337"/>
      <c r="AF11" s="317"/>
      <c r="AG11" s="318"/>
      <c r="AH11" s="318"/>
      <c r="AI11" s="318"/>
      <c r="AJ11" s="318"/>
      <c r="AK11" s="337"/>
      <c r="AL11" s="317"/>
      <c r="AM11" s="318"/>
      <c r="AN11" s="318"/>
      <c r="AO11" s="318"/>
      <c r="AP11" s="318"/>
      <c r="AQ11" s="337"/>
      <c r="AR11" s="317"/>
      <c r="AS11" s="318"/>
      <c r="AT11" s="318"/>
      <c r="AU11" s="318"/>
      <c r="AV11" s="318"/>
      <c r="AW11" s="337"/>
      <c r="AX11" s="317"/>
      <c r="AY11" s="318"/>
      <c r="AZ11" s="318"/>
      <c r="BA11" s="318"/>
      <c r="BB11" s="318"/>
      <c r="BC11" s="322"/>
      <c r="BE11" s="324"/>
      <c r="BF11" s="313"/>
      <c r="BG11" s="307"/>
      <c r="BH11" s="308"/>
      <c r="BJ11" s="224"/>
    </row>
    <row r="12" spans="2:62" ht="8.25" customHeight="1" x14ac:dyDescent="0.2">
      <c r="B12" s="349"/>
      <c r="C12" s="359"/>
      <c r="D12" s="359"/>
      <c r="E12" s="359"/>
      <c r="F12" s="359"/>
      <c r="G12" s="359"/>
      <c r="H12" s="317"/>
      <c r="I12" s="318"/>
      <c r="J12" s="318"/>
      <c r="K12" s="318"/>
      <c r="L12" s="318"/>
      <c r="M12" s="337"/>
      <c r="N12" s="330"/>
      <c r="O12" s="309"/>
      <c r="P12" s="309"/>
      <c r="Q12" s="309"/>
      <c r="R12" s="309"/>
      <c r="S12" s="334"/>
      <c r="T12" s="317"/>
      <c r="U12" s="318"/>
      <c r="V12" s="318"/>
      <c r="W12" s="318"/>
      <c r="X12" s="318"/>
      <c r="Y12" s="337"/>
      <c r="Z12" s="317"/>
      <c r="AA12" s="318"/>
      <c r="AB12" s="318"/>
      <c r="AC12" s="318"/>
      <c r="AD12" s="318"/>
      <c r="AE12" s="337"/>
      <c r="AF12" s="317"/>
      <c r="AG12" s="318"/>
      <c r="AH12" s="318"/>
      <c r="AI12" s="318"/>
      <c r="AJ12" s="318"/>
      <c r="AK12" s="337"/>
      <c r="AL12" s="317"/>
      <c r="AM12" s="318"/>
      <c r="AN12" s="318"/>
      <c r="AO12" s="318"/>
      <c r="AP12" s="318"/>
      <c r="AQ12" s="337"/>
      <c r="AR12" s="317"/>
      <c r="AS12" s="318"/>
      <c r="AT12" s="318"/>
      <c r="AU12" s="318"/>
      <c r="AV12" s="318"/>
      <c r="AW12" s="337"/>
      <c r="AX12" s="317"/>
      <c r="AY12" s="318"/>
      <c r="AZ12" s="318"/>
      <c r="BA12" s="318"/>
      <c r="BB12" s="318"/>
      <c r="BC12" s="322"/>
      <c r="BE12" s="324"/>
      <c r="BF12" s="313"/>
      <c r="BG12" s="307"/>
      <c r="BH12" s="308"/>
      <c r="BJ12" s="224"/>
    </row>
    <row r="13" spans="2:62" ht="8.25" customHeight="1" thickBot="1" x14ac:dyDescent="0.25">
      <c r="B13" s="377"/>
      <c r="C13" s="378"/>
      <c r="D13" s="378"/>
      <c r="E13" s="378"/>
      <c r="F13" s="378"/>
      <c r="G13" s="378"/>
      <c r="H13" s="319"/>
      <c r="I13" s="320"/>
      <c r="J13" s="320"/>
      <c r="K13" s="320"/>
      <c r="L13" s="320"/>
      <c r="M13" s="338"/>
      <c r="N13" s="331"/>
      <c r="O13" s="332"/>
      <c r="P13" s="332"/>
      <c r="Q13" s="332"/>
      <c r="R13" s="332"/>
      <c r="S13" s="335"/>
      <c r="T13" s="319"/>
      <c r="U13" s="320"/>
      <c r="V13" s="320"/>
      <c r="W13" s="320"/>
      <c r="X13" s="320"/>
      <c r="Y13" s="338"/>
      <c r="Z13" s="319"/>
      <c r="AA13" s="320"/>
      <c r="AB13" s="320"/>
      <c r="AC13" s="320"/>
      <c r="AD13" s="320"/>
      <c r="AE13" s="338"/>
      <c r="AF13" s="319"/>
      <c r="AG13" s="320"/>
      <c r="AH13" s="320"/>
      <c r="AI13" s="320"/>
      <c r="AJ13" s="320"/>
      <c r="AK13" s="338"/>
      <c r="AL13" s="319"/>
      <c r="AM13" s="320"/>
      <c r="AN13" s="320"/>
      <c r="AO13" s="320"/>
      <c r="AP13" s="320"/>
      <c r="AQ13" s="338"/>
      <c r="AR13" s="319"/>
      <c r="AS13" s="320"/>
      <c r="AT13" s="320"/>
      <c r="AU13" s="320"/>
      <c r="AV13" s="320"/>
      <c r="AW13" s="338"/>
      <c r="AX13" s="319"/>
      <c r="AY13" s="320"/>
      <c r="AZ13" s="320"/>
      <c r="BA13" s="320"/>
      <c r="BB13" s="320"/>
      <c r="BC13" s="323"/>
      <c r="BE13" s="324"/>
      <c r="BF13" s="313"/>
      <c r="BG13" s="307"/>
      <c r="BH13" s="308"/>
      <c r="BJ13" s="224"/>
    </row>
    <row r="14" spans="2:62" ht="8.25" customHeight="1" x14ac:dyDescent="0.2">
      <c r="B14" s="357" t="s">
        <v>335</v>
      </c>
      <c r="C14" s="358"/>
      <c r="D14" s="358"/>
      <c r="E14" s="358"/>
      <c r="F14" s="358"/>
      <c r="G14" s="358"/>
      <c r="H14" s="315">
        <f>2*((H48&gt;I48)+(J48&gt;K48)+(L48&gt;M48)+(H49&gt;I49)+(J49&gt;K49)+(L49&gt;M49)) + 5*((H50&gt;I50)+(L50&gt;M50)) + 3*((H51&gt;I51)+(J51&gt;K51)+(L51&gt;M51))</f>
        <v>22</v>
      </c>
      <c r="I14" s="316"/>
      <c r="J14" s="316"/>
      <c r="K14" s="316">
        <f>2*((H48&lt;I48)+(J48&lt;K48)+(L48&lt;M48)+(H49&lt;I49)+(J49&lt;K49)+(L49&lt;M49)) + 5*((H50&lt;I50)+(L50&lt;M50)) + 3*((H51&lt;I51)+(J51&lt;K51)+(L51&lt;M51))</f>
        <v>9</v>
      </c>
      <c r="L14" s="316"/>
      <c r="M14" s="336"/>
      <c r="N14" s="315">
        <f>2*((N48&gt;O48)+(P48&gt;Q48)+(R48&gt;S48)+(N49&gt;O49)+(P49&gt;Q49)+(R49&gt;S49)) + 5*((N50&gt;O50)+(R50&gt;S50)) + 3*((N51&gt;O51)+(P51&gt;Q51)+(R51&gt;S51))</f>
        <v>11</v>
      </c>
      <c r="O14" s="316"/>
      <c r="P14" s="316"/>
      <c r="Q14" s="316">
        <f>2*((N48&lt;O48)+(P48&lt;Q48)+(R48&lt;S48)+(N49&lt;O49)+(P49&lt;Q49)+(R49&lt;S49)) + 5*((N50&lt;O50)+(R50&lt;S50)) + 3*((N51&lt;O51)+(P51&lt;Q51)+(R51&lt;S51))</f>
        <v>20</v>
      </c>
      <c r="R14" s="316"/>
      <c r="S14" s="336"/>
      <c r="T14" s="328"/>
      <c r="U14" s="329"/>
      <c r="V14" s="329"/>
      <c r="W14" s="329"/>
      <c r="X14" s="329"/>
      <c r="Y14" s="333"/>
      <c r="Z14" s="315">
        <f>W18</f>
        <v>12</v>
      </c>
      <c r="AA14" s="316"/>
      <c r="AB14" s="316"/>
      <c r="AC14" s="316">
        <f>T18</f>
        <v>19</v>
      </c>
      <c r="AD14" s="316"/>
      <c r="AE14" s="336"/>
      <c r="AF14" s="315">
        <f>W22</f>
        <v>23</v>
      </c>
      <c r="AG14" s="316"/>
      <c r="AH14" s="316"/>
      <c r="AI14" s="316">
        <f>T22</f>
        <v>8</v>
      </c>
      <c r="AJ14" s="316"/>
      <c r="AK14" s="336"/>
      <c r="AL14" s="315">
        <f>W26</f>
        <v>18</v>
      </c>
      <c r="AM14" s="316"/>
      <c r="AN14" s="316"/>
      <c r="AO14" s="316">
        <f>T26</f>
        <v>13</v>
      </c>
      <c r="AP14" s="316"/>
      <c r="AQ14" s="336"/>
      <c r="AR14" s="315">
        <f>W30</f>
        <v>18</v>
      </c>
      <c r="AS14" s="316"/>
      <c r="AT14" s="316"/>
      <c r="AU14" s="316">
        <f>T30</f>
        <v>13</v>
      </c>
      <c r="AV14" s="316"/>
      <c r="AW14" s="336"/>
      <c r="AX14" s="315">
        <f>W34</f>
        <v>27</v>
      </c>
      <c r="AY14" s="316"/>
      <c r="AZ14" s="316"/>
      <c r="BA14" s="316">
        <f>T34</f>
        <v>4</v>
      </c>
      <c r="BB14" s="316"/>
      <c r="BC14" s="321"/>
      <c r="BE14" s="324">
        <f t="shared" ref="BE14" si="3">((H14+K14)&gt;0) + ((N14+Q14)&gt;0) + ((T14+W14)&gt;0) + ((Z14+AC14)&gt;0) + ((AF14+AI14)&gt;0) + ((AL14+AO14)&gt;0) + ((AR14+AU14)&gt;0) + ((AX14+BA14)&gt;0)</f>
        <v>7</v>
      </c>
      <c r="BF14" s="313">
        <f t="shared" ref="BF14" si="4">(H14&gt;K14)+(N14&gt;Q14)+(T14&gt;W14)+(Z14&gt;AC14)+(AF14&gt;AI14)+(AL14&gt;AO14)+(AR14&gt;AU14)+(AX14&gt;BA14)</f>
        <v>5</v>
      </c>
      <c r="BG14" s="307">
        <f>SUM(H14,N14,T14,Z14,AF14,AL14,AR14,AX14)-SUM(K14,Q14,W14,AC14,AI14,AO14,AU14,BA14)</f>
        <v>45</v>
      </c>
      <c r="BH14" s="308">
        <f>SUM(H48:H51,J48:J51,L48:L51,N48:N51,P48:P51,R48:R51,U52:U71,W52:W71,Y52:Y71) - SUM(I48:I51,K48:K51,M48:M51,O48:O51,Q48:Q51,S48:S51,T52:T71,V52:V71,X52:X71)</f>
        <v>154</v>
      </c>
      <c r="BJ14" s="224"/>
    </row>
    <row r="15" spans="2:62" ht="8.25" customHeight="1" x14ac:dyDescent="0.2">
      <c r="B15" s="349"/>
      <c r="C15" s="359"/>
      <c r="D15" s="359"/>
      <c r="E15" s="359"/>
      <c r="F15" s="359"/>
      <c r="G15" s="359"/>
      <c r="H15" s="317"/>
      <c r="I15" s="318"/>
      <c r="J15" s="318"/>
      <c r="K15" s="318"/>
      <c r="L15" s="318"/>
      <c r="M15" s="337"/>
      <c r="N15" s="317"/>
      <c r="O15" s="318"/>
      <c r="P15" s="318"/>
      <c r="Q15" s="318"/>
      <c r="R15" s="318"/>
      <c r="S15" s="337"/>
      <c r="T15" s="330"/>
      <c r="U15" s="309"/>
      <c r="V15" s="309"/>
      <c r="W15" s="309"/>
      <c r="X15" s="309"/>
      <c r="Y15" s="334"/>
      <c r="Z15" s="317"/>
      <c r="AA15" s="318"/>
      <c r="AB15" s="318"/>
      <c r="AC15" s="318"/>
      <c r="AD15" s="318"/>
      <c r="AE15" s="337"/>
      <c r="AF15" s="317"/>
      <c r="AG15" s="318"/>
      <c r="AH15" s="318"/>
      <c r="AI15" s="318"/>
      <c r="AJ15" s="318"/>
      <c r="AK15" s="337"/>
      <c r="AL15" s="317"/>
      <c r="AM15" s="318"/>
      <c r="AN15" s="318"/>
      <c r="AO15" s="318"/>
      <c r="AP15" s="318"/>
      <c r="AQ15" s="337"/>
      <c r="AR15" s="317"/>
      <c r="AS15" s="318"/>
      <c r="AT15" s="318"/>
      <c r="AU15" s="318"/>
      <c r="AV15" s="318"/>
      <c r="AW15" s="337"/>
      <c r="AX15" s="317"/>
      <c r="AY15" s="318"/>
      <c r="AZ15" s="318"/>
      <c r="BA15" s="318"/>
      <c r="BB15" s="318"/>
      <c r="BC15" s="322"/>
      <c r="BE15" s="324"/>
      <c r="BF15" s="313"/>
      <c r="BG15" s="307"/>
      <c r="BH15" s="308"/>
      <c r="BJ15" s="224"/>
    </row>
    <row r="16" spans="2:62" ht="8.25" customHeight="1" x14ac:dyDescent="0.2">
      <c r="B16" s="349"/>
      <c r="C16" s="359"/>
      <c r="D16" s="359"/>
      <c r="E16" s="359"/>
      <c r="F16" s="359"/>
      <c r="G16" s="359"/>
      <c r="H16" s="317"/>
      <c r="I16" s="318"/>
      <c r="J16" s="318"/>
      <c r="K16" s="318"/>
      <c r="L16" s="318"/>
      <c r="M16" s="337"/>
      <c r="N16" s="317"/>
      <c r="O16" s="318"/>
      <c r="P16" s="318"/>
      <c r="Q16" s="318"/>
      <c r="R16" s="318"/>
      <c r="S16" s="337"/>
      <c r="T16" s="330"/>
      <c r="U16" s="309"/>
      <c r="V16" s="309"/>
      <c r="W16" s="309"/>
      <c r="X16" s="309"/>
      <c r="Y16" s="334"/>
      <c r="Z16" s="317"/>
      <c r="AA16" s="318"/>
      <c r="AB16" s="318"/>
      <c r="AC16" s="318"/>
      <c r="AD16" s="318"/>
      <c r="AE16" s="337"/>
      <c r="AF16" s="317"/>
      <c r="AG16" s="318"/>
      <c r="AH16" s="318"/>
      <c r="AI16" s="318"/>
      <c r="AJ16" s="318"/>
      <c r="AK16" s="337"/>
      <c r="AL16" s="317"/>
      <c r="AM16" s="318"/>
      <c r="AN16" s="318"/>
      <c r="AO16" s="318"/>
      <c r="AP16" s="318"/>
      <c r="AQ16" s="337"/>
      <c r="AR16" s="317"/>
      <c r="AS16" s="318"/>
      <c r="AT16" s="318"/>
      <c r="AU16" s="318"/>
      <c r="AV16" s="318"/>
      <c r="AW16" s="337"/>
      <c r="AX16" s="317"/>
      <c r="AY16" s="318"/>
      <c r="AZ16" s="318"/>
      <c r="BA16" s="318"/>
      <c r="BB16" s="318"/>
      <c r="BC16" s="322"/>
      <c r="BE16" s="324"/>
      <c r="BF16" s="313"/>
      <c r="BG16" s="307"/>
      <c r="BH16" s="308"/>
      <c r="BJ16" s="224"/>
    </row>
    <row r="17" spans="2:62" ht="8.25" customHeight="1" thickBot="1" x14ac:dyDescent="0.25">
      <c r="B17" s="377"/>
      <c r="C17" s="378"/>
      <c r="D17" s="378"/>
      <c r="E17" s="378"/>
      <c r="F17" s="378"/>
      <c r="G17" s="378"/>
      <c r="H17" s="319"/>
      <c r="I17" s="320"/>
      <c r="J17" s="320"/>
      <c r="K17" s="320"/>
      <c r="L17" s="320"/>
      <c r="M17" s="338"/>
      <c r="N17" s="319"/>
      <c r="O17" s="320"/>
      <c r="P17" s="320"/>
      <c r="Q17" s="320"/>
      <c r="R17" s="320"/>
      <c r="S17" s="338"/>
      <c r="T17" s="331"/>
      <c r="U17" s="332"/>
      <c r="V17" s="332"/>
      <c r="W17" s="332"/>
      <c r="X17" s="332"/>
      <c r="Y17" s="335"/>
      <c r="Z17" s="319"/>
      <c r="AA17" s="320"/>
      <c r="AB17" s="320"/>
      <c r="AC17" s="320"/>
      <c r="AD17" s="320"/>
      <c r="AE17" s="338"/>
      <c r="AF17" s="319"/>
      <c r="AG17" s="320"/>
      <c r="AH17" s="320"/>
      <c r="AI17" s="320"/>
      <c r="AJ17" s="320"/>
      <c r="AK17" s="338"/>
      <c r="AL17" s="319"/>
      <c r="AM17" s="320"/>
      <c r="AN17" s="320"/>
      <c r="AO17" s="320"/>
      <c r="AP17" s="320"/>
      <c r="AQ17" s="338"/>
      <c r="AR17" s="319"/>
      <c r="AS17" s="320"/>
      <c r="AT17" s="320"/>
      <c r="AU17" s="320"/>
      <c r="AV17" s="320"/>
      <c r="AW17" s="338"/>
      <c r="AX17" s="319"/>
      <c r="AY17" s="320"/>
      <c r="AZ17" s="320"/>
      <c r="BA17" s="320"/>
      <c r="BB17" s="320"/>
      <c r="BC17" s="323"/>
      <c r="BE17" s="324"/>
      <c r="BF17" s="313"/>
      <c r="BG17" s="307"/>
      <c r="BH17" s="308"/>
      <c r="BJ17" s="224"/>
    </row>
    <row r="18" spans="2:62" ht="8.25" customHeight="1" x14ac:dyDescent="0.2">
      <c r="B18" s="357" t="s">
        <v>160</v>
      </c>
      <c r="C18" s="358"/>
      <c r="D18" s="358"/>
      <c r="E18" s="358"/>
      <c r="F18" s="358"/>
      <c r="G18" s="358"/>
      <c r="H18" s="315">
        <f t="shared" ref="H18" si="5">2*((H52&gt;I52)+(J52&gt;K52)+(L52&gt;M52)+(H53&gt;I53)+(J53&gt;K53)+(L53&gt;M53)) + 5*((H54&gt;I54)+(L54&gt;M54)) + 3*((H55&gt;I55)+(J55&gt;K55)+(L55&gt;M55))</f>
        <v>14</v>
      </c>
      <c r="I18" s="316"/>
      <c r="J18" s="316"/>
      <c r="K18" s="316">
        <f t="shared" ref="K18" si="6">2*((H52&lt;I52)+(J52&lt;K52)+(L52&lt;M52)+(H53&lt;I53)+(J53&lt;K53)+(L53&lt;M53)) + 5*((H54&lt;I54)+(L54&lt;M54)) + 3*((H55&lt;I55)+(J55&lt;K55)+(L55&lt;M55))</f>
        <v>17</v>
      </c>
      <c r="L18" s="316"/>
      <c r="M18" s="336"/>
      <c r="N18" s="315">
        <f t="shared" ref="N18" si="7">2*((N52&gt;O52)+(P52&gt;Q52)+(R52&gt;S52)+(N53&gt;O53)+(P53&gt;Q53)+(R53&gt;S53)) + 5*((N54&gt;O54)+(R54&gt;S54)) + 3*((N55&gt;O55)+(P55&gt;Q55)+(R55&gt;S55))</f>
        <v>11</v>
      </c>
      <c r="O18" s="316"/>
      <c r="P18" s="316"/>
      <c r="Q18" s="316">
        <f t="shared" ref="Q18" si="8">2*((N52&lt;O52)+(P52&lt;Q52)+(R52&lt;S52)+(N53&lt;O53)+(P53&lt;Q53)+(R53&lt;S53)) + 5*((N54&lt;O54)+(R54&lt;S54)) + 3*((N55&lt;O55)+(P55&lt;Q55)+(R55&lt;S55))</f>
        <v>20</v>
      </c>
      <c r="R18" s="316"/>
      <c r="S18" s="336"/>
      <c r="T18" s="315">
        <f t="shared" ref="T18" si="9">2*((T52&gt;U52)+(V52&gt;W52)+(X52&gt;Y52)+(T53&gt;U53)+(V53&gt;W53)+(X53&gt;Y53)) + 5*((T54&gt;U54)+(X54&gt;Y54)) + 3*((T55&gt;U55)+(V55&gt;W55)+(X55&gt;Y55))</f>
        <v>19</v>
      </c>
      <c r="U18" s="316"/>
      <c r="V18" s="316"/>
      <c r="W18" s="316">
        <f t="shared" ref="W18" si="10">2*((T52&lt;U52)+(V52&lt;W52)+(X52&lt;Y52)+(T53&lt;U53)+(V53&lt;W53)+(X53&lt;Y53)) + 5*((T54&lt;U54)+(X54&lt;Y54)) + 3*((T55&lt;U55)+(V55&lt;W55)+(X55&lt;Y55))</f>
        <v>12</v>
      </c>
      <c r="X18" s="316"/>
      <c r="Y18" s="336"/>
      <c r="Z18" s="309"/>
      <c r="AA18" s="309"/>
      <c r="AB18" s="309"/>
      <c r="AC18" s="309"/>
      <c r="AD18" s="309"/>
      <c r="AE18" s="309"/>
      <c r="AF18" s="315">
        <f>AC22</f>
        <v>27</v>
      </c>
      <c r="AG18" s="316"/>
      <c r="AH18" s="316"/>
      <c r="AI18" s="316">
        <f>Z22</f>
        <v>4</v>
      </c>
      <c r="AJ18" s="316"/>
      <c r="AK18" s="336"/>
      <c r="AL18" s="315">
        <f>AC26</f>
        <v>24</v>
      </c>
      <c r="AM18" s="316"/>
      <c r="AN18" s="316"/>
      <c r="AO18" s="316">
        <f>Z26</f>
        <v>7</v>
      </c>
      <c r="AP18" s="316"/>
      <c r="AQ18" s="336"/>
      <c r="AR18" s="315">
        <f>AC30</f>
        <v>18</v>
      </c>
      <c r="AS18" s="316"/>
      <c r="AT18" s="316"/>
      <c r="AU18" s="316">
        <f>Z30</f>
        <v>13</v>
      </c>
      <c r="AV18" s="316"/>
      <c r="AW18" s="336"/>
      <c r="AX18" s="315">
        <f>AC34</f>
        <v>24</v>
      </c>
      <c r="AY18" s="316"/>
      <c r="AZ18" s="316"/>
      <c r="BA18" s="316">
        <f>Z34</f>
        <v>7</v>
      </c>
      <c r="BB18" s="316"/>
      <c r="BC18" s="321"/>
      <c r="BE18" s="324">
        <f t="shared" ref="BE18" si="11">((H18+K18)&gt;0) + ((N18+Q18)&gt;0) + ((T18+W18)&gt;0) + ((Z18+AC18)&gt;0) + ((AF18+AI18)&gt;0) + ((AL18+AO18)&gt;0) + ((AR18+AU18)&gt;0) + ((AX18+BA18)&gt;0)</f>
        <v>7</v>
      </c>
      <c r="BF18" s="313">
        <f t="shared" ref="BF18" si="12">(H18&gt;K18)+(N18&gt;Q18)+(T18&gt;W18)+(Z18&gt;AC18)+(AF18&gt;AI18)+(AL18&gt;AO18)+(AR18&gt;AU18)+(AX18&gt;BA18)</f>
        <v>5</v>
      </c>
      <c r="BG18" s="307">
        <f>SUM(H18,N18,T18,Z18,AF18,AL18,AR18,AX18)-SUM(K18,Q18,W18,AC18,AI18,AO18,AU18,BA18)</f>
        <v>57</v>
      </c>
      <c r="BH18" s="308">
        <f>SUM(H52:H55,J52:J55,L52:L55,N52:N55,P52:P55,R52:R55,T52:T55,V52:V55,X52:X55,AA56:AA71,AC56:AC71,AE56:AE71) - SUM(I52:I55,K52:K55,M52:M55,O52:O55,Q52:Q55,S52:S55,U52:U55,W52:W55,Y52:Y55,Z56:Z71,AB56:AB71,AD56:AD71)</f>
        <v>123</v>
      </c>
      <c r="BJ18" s="224"/>
    </row>
    <row r="19" spans="2:62" ht="8.25" customHeight="1" x14ac:dyDescent="0.2">
      <c r="B19" s="349"/>
      <c r="C19" s="359"/>
      <c r="D19" s="359"/>
      <c r="E19" s="359"/>
      <c r="F19" s="359"/>
      <c r="G19" s="359"/>
      <c r="H19" s="317"/>
      <c r="I19" s="318"/>
      <c r="J19" s="318"/>
      <c r="K19" s="318"/>
      <c r="L19" s="318"/>
      <c r="M19" s="337"/>
      <c r="N19" s="317"/>
      <c r="O19" s="318"/>
      <c r="P19" s="318"/>
      <c r="Q19" s="318"/>
      <c r="R19" s="318"/>
      <c r="S19" s="337"/>
      <c r="T19" s="317"/>
      <c r="U19" s="318"/>
      <c r="V19" s="318"/>
      <c r="W19" s="318"/>
      <c r="X19" s="318"/>
      <c r="Y19" s="337"/>
      <c r="Z19" s="309"/>
      <c r="AA19" s="309"/>
      <c r="AB19" s="309"/>
      <c r="AC19" s="309"/>
      <c r="AD19" s="309"/>
      <c r="AE19" s="309"/>
      <c r="AF19" s="317"/>
      <c r="AG19" s="318"/>
      <c r="AH19" s="318"/>
      <c r="AI19" s="318"/>
      <c r="AJ19" s="318"/>
      <c r="AK19" s="337"/>
      <c r="AL19" s="317"/>
      <c r="AM19" s="318"/>
      <c r="AN19" s="318"/>
      <c r="AO19" s="318"/>
      <c r="AP19" s="318"/>
      <c r="AQ19" s="337"/>
      <c r="AR19" s="317"/>
      <c r="AS19" s="318"/>
      <c r="AT19" s="318"/>
      <c r="AU19" s="318"/>
      <c r="AV19" s="318"/>
      <c r="AW19" s="337"/>
      <c r="AX19" s="317"/>
      <c r="AY19" s="318"/>
      <c r="AZ19" s="318"/>
      <c r="BA19" s="318"/>
      <c r="BB19" s="318"/>
      <c r="BC19" s="322"/>
      <c r="BE19" s="324"/>
      <c r="BF19" s="313"/>
      <c r="BG19" s="307"/>
      <c r="BH19" s="308"/>
      <c r="BJ19" s="224"/>
    </row>
    <row r="20" spans="2:62" ht="8.25" customHeight="1" x14ac:dyDescent="0.2">
      <c r="B20" s="349"/>
      <c r="C20" s="359"/>
      <c r="D20" s="359"/>
      <c r="E20" s="359"/>
      <c r="F20" s="359"/>
      <c r="G20" s="359"/>
      <c r="H20" s="317"/>
      <c r="I20" s="318"/>
      <c r="J20" s="318"/>
      <c r="K20" s="318"/>
      <c r="L20" s="318"/>
      <c r="M20" s="337"/>
      <c r="N20" s="317"/>
      <c r="O20" s="318"/>
      <c r="P20" s="318"/>
      <c r="Q20" s="318"/>
      <c r="R20" s="318"/>
      <c r="S20" s="337"/>
      <c r="T20" s="317"/>
      <c r="U20" s="318"/>
      <c r="V20" s="318"/>
      <c r="W20" s="318"/>
      <c r="X20" s="318"/>
      <c r="Y20" s="337"/>
      <c r="Z20" s="309"/>
      <c r="AA20" s="309"/>
      <c r="AB20" s="309"/>
      <c r="AC20" s="309"/>
      <c r="AD20" s="309"/>
      <c r="AE20" s="309"/>
      <c r="AF20" s="317"/>
      <c r="AG20" s="318"/>
      <c r="AH20" s="318"/>
      <c r="AI20" s="318"/>
      <c r="AJ20" s="318"/>
      <c r="AK20" s="337"/>
      <c r="AL20" s="317"/>
      <c r="AM20" s="318"/>
      <c r="AN20" s="318"/>
      <c r="AO20" s="318"/>
      <c r="AP20" s="318"/>
      <c r="AQ20" s="337"/>
      <c r="AR20" s="317"/>
      <c r="AS20" s="318"/>
      <c r="AT20" s="318"/>
      <c r="AU20" s="318"/>
      <c r="AV20" s="318"/>
      <c r="AW20" s="337"/>
      <c r="AX20" s="317"/>
      <c r="AY20" s="318"/>
      <c r="AZ20" s="318"/>
      <c r="BA20" s="318"/>
      <c r="BB20" s="318"/>
      <c r="BC20" s="322"/>
      <c r="BE20" s="324"/>
      <c r="BF20" s="313"/>
      <c r="BG20" s="307"/>
      <c r="BH20" s="308"/>
      <c r="BJ20" s="224"/>
    </row>
    <row r="21" spans="2:62" ht="8.25" customHeight="1" thickBot="1" x14ac:dyDescent="0.25">
      <c r="B21" s="377"/>
      <c r="C21" s="378"/>
      <c r="D21" s="378"/>
      <c r="E21" s="378"/>
      <c r="F21" s="378"/>
      <c r="G21" s="378"/>
      <c r="H21" s="319"/>
      <c r="I21" s="320"/>
      <c r="J21" s="320"/>
      <c r="K21" s="320"/>
      <c r="L21" s="320"/>
      <c r="M21" s="338"/>
      <c r="N21" s="319"/>
      <c r="O21" s="320"/>
      <c r="P21" s="320"/>
      <c r="Q21" s="320"/>
      <c r="R21" s="320"/>
      <c r="S21" s="338"/>
      <c r="T21" s="319"/>
      <c r="U21" s="320"/>
      <c r="V21" s="320"/>
      <c r="W21" s="320"/>
      <c r="X21" s="320"/>
      <c r="Y21" s="338"/>
      <c r="Z21" s="309"/>
      <c r="AA21" s="309"/>
      <c r="AB21" s="309"/>
      <c r="AC21" s="309"/>
      <c r="AD21" s="309"/>
      <c r="AE21" s="309"/>
      <c r="AF21" s="319"/>
      <c r="AG21" s="320"/>
      <c r="AH21" s="320"/>
      <c r="AI21" s="320"/>
      <c r="AJ21" s="320"/>
      <c r="AK21" s="338"/>
      <c r="AL21" s="319"/>
      <c r="AM21" s="320"/>
      <c r="AN21" s="320"/>
      <c r="AO21" s="320"/>
      <c r="AP21" s="320"/>
      <c r="AQ21" s="338"/>
      <c r="AR21" s="319"/>
      <c r="AS21" s="320"/>
      <c r="AT21" s="320"/>
      <c r="AU21" s="320"/>
      <c r="AV21" s="320"/>
      <c r="AW21" s="338"/>
      <c r="AX21" s="319"/>
      <c r="AY21" s="320"/>
      <c r="AZ21" s="320"/>
      <c r="BA21" s="320"/>
      <c r="BB21" s="320"/>
      <c r="BC21" s="323"/>
      <c r="BE21" s="324"/>
      <c r="BF21" s="313"/>
      <c r="BG21" s="307"/>
      <c r="BH21" s="308"/>
      <c r="BJ21" s="224"/>
    </row>
    <row r="22" spans="2:62" ht="8.25" customHeight="1" x14ac:dyDescent="0.2">
      <c r="B22" s="357" t="s">
        <v>161</v>
      </c>
      <c r="C22" s="358"/>
      <c r="D22" s="358"/>
      <c r="E22" s="358"/>
      <c r="F22" s="358"/>
      <c r="G22" s="358"/>
      <c r="H22" s="315">
        <f t="shared" ref="H22" si="13">2*((H56&gt;I56)+(J56&gt;K56)+(L56&gt;M56)+(H57&gt;I57)+(J57&gt;K57)+(L57&gt;M57)) + 5*((H58&gt;I58)+(L58&gt;M58)) + 3*((H59&gt;I59)+(J59&gt;K59)+(L59&gt;M59))</f>
        <v>12</v>
      </c>
      <c r="I22" s="316"/>
      <c r="J22" s="316"/>
      <c r="K22" s="316">
        <f t="shared" ref="K22" si="14">2*((H56&lt;I56)+(J56&lt;K56)+(L56&lt;M56)+(H57&lt;I57)+(J57&lt;K57)+(L57&lt;M57)) + 5*((H58&lt;I58)+(L58&lt;M58)) + 3*((H59&lt;I59)+(J59&lt;K59)+(L59&lt;M59))</f>
        <v>19</v>
      </c>
      <c r="L22" s="316"/>
      <c r="M22" s="336"/>
      <c r="N22" s="315">
        <f t="shared" ref="N22" si="15">2*((N56&gt;O56)+(P56&gt;Q56)+(R56&gt;S56)+(N57&gt;O57)+(P57&gt;Q57)+(R57&gt;S57)) + 5*((N58&gt;O58)+(R58&gt;S58)) + 3*((N59&gt;O59)+(P59&gt;Q59)+(R59&gt;S59))</f>
        <v>9</v>
      </c>
      <c r="O22" s="316"/>
      <c r="P22" s="316"/>
      <c r="Q22" s="316">
        <f t="shared" ref="Q22" si="16">2*((N56&lt;O56)+(P56&lt;Q56)+(R56&lt;S56)+(N57&lt;O57)+(P57&lt;Q57)+(R57&lt;S57)) + 5*((N58&lt;O58)+(R58&lt;S58)) + 3*((N59&lt;O59)+(P59&lt;Q59)+(R59&lt;S59))</f>
        <v>22</v>
      </c>
      <c r="R22" s="316"/>
      <c r="S22" s="336"/>
      <c r="T22" s="315">
        <f t="shared" ref="T22" si="17">2*((T56&gt;U56)+(V56&gt;W56)+(X56&gt;Y56)+(T57&gt;U57)+(V57&gt;W57)+(X57&gt;Y57)) + 5*((T58&gt;U58)+(X58&gt;Y58)) + 3*((T59&gt;U59)+(V59&gt;W59)+(X59&gt;Y59))</f>
        <v>8</v>
      </c>
      <c r="U22" s="316"/>
      <c r="V22" s="316"/>
      <c r="W22" s="316">
        <f t="shared" ref="W22" si="18">2*((T56&lt;U56)+(V56&lt;W56)+(X56&lt;Y56)+(T57&lt;U57)+(V57&lt;W57)+(X57&lt;Y57)) + 5*((T58&lt;U58)+(X58&lt;Y58)) + 3*((T59&lt;U59)+(V59&lt;W59)+(X59&lt;Y59))</f>
        <v>23</v>
      </c>
      <c r="X22" s="316"/>
      <c r="Y22" s="336"/>
      <c r="Z22" s="315">
        <f t="shared" ref="Z22" si="19">2*((Z56&gt;AA56)+(AB56&gt;AC56)+(AD56&gt;AE56)+(Z57&gt;AA57)+(AB57&gt;AC57)+(AD57&gt;AE57)) + 5*((Z58&gt;AA58)+(AD58&gt;AE58)) + 3*((Z59&gt;AA59)+(AB59&gt;AC59)+(AD59&gt;AE59))</f>
        <v>4</v>
      </c>
      <c r="AA22" s="316"/>
      <c r="AB22" s="316"/>
      <c r="AC22" s="316">
        <f t="shared" ref="AC22" si="20">2*((Z56&lt;AA56)+(AB56&lt;AC56)+(AD56&lt;AE56)+(Z57&lt;AA57)+(AB57&lt;AC57)+(AD57&lt;AE57)) + 5*((Z58&lt;AA58)+(AD58&lt;AE58)) + 3*((Z59&lt;AA59)+(AB59&lt;AC59)+(AD59&lt;AE59))</f>
        <v>27</v>
      </c>
      <c r="AD22" s="316"/>
      <c r="AE22" s="336"/>
      <c r="AF22" s="309"/>
      <c r="AG22" s="309"/>
      <c r="AH22" s="309"/>
      <c r="AI22" s="309"/>
      <c r="AJ22" s="309"/>
      <c r="AK22" s="309"/>
      <c r="AL22" s="315">
        <f>AI26</f>
        <v>23</v>
      </c>
      <c r="AM22" s="316"/>
      <c r="AN22" s="316"/>
      <c r="AO22" s="316">
        <f>AF26</f>
        <v>8</v>
      </c>
      <c r="AP22" s="316"/>
      <c r="AQ22" s="336"/>
      <c r="AR22" s="315">
        <f>AI30</f>
        <v>20</v>
      </c>
      <c r="AS22" s="316"/>
      <c r="AT22" s="316"/>
      <c r="AU22" s="316">
        <f>AF30</f>
        <v>11</v>
      </c>
      <c r="AV22" s="316"/>
      <c r="AW22" s="336"/>
      <c r="AX22" s="315">
        <f>AI34</f>
        <v>22</v>
      </c>
      <c r="AY22" s="316"/>
      <c r="AZ22" s="316"/>
      <c r="BA22" s="316">
        <f>AF34</f>
        <v>9</v>
      </c>
      <c r="BB22" s="316"/>
      <c r="BC22" s="321"/>
      <c r="BE22" s="324">
        <f t="shared" ref="BE22" si="21">((H22+K22)&gt;0) + ((N22+Q22)&gt;0) + ((T22+W22)&gt;0) + ((Z22+AC22)&gt;0) + ((AF22+AI22)&gt;0) + ((AL22+AO22)&gt;0) + ((AR22+AU22)&gt;0) + ((AX22+BA22)&gt;0)</f>
        <v>7</v>
      </c>
      <c r="BF22" s="313">
        <f t="shared" ref="BF22" si="22">(H22&gt;K22)+(N22&gt;Q22)+(T22&gt;W22)+(Z22&gt;AC22)+(AF22&gt;AI22)+(AL22&gt;AO22)+(AR22&gt;AU22)+(AX22&gt;BA22)</f>
        <v>3</v>
      </c>
      <c r="BG22" s="307">
        <f>SUM(H22,N22,T22,Z22,AF22,AL22,AR22,AX22)-SUM(K22,Q22,W22,AC22,AI22,AO22,AU22,BA22)</f>
        <v>-21</v>
      </c>
      <c r="BH22" s="308">
        <f>SUM(H56:H59,J56:J59,L56:L59,N56:N59,P56:P59,R56:R59,T56:T59,V56:V59,X56:X59,Z56:Z59,AB56:AB59,AD56:AD59,AG60:AG71,AI60:AI71,AK60:AK71) - SUM(I56:I59,K56:K59,M56:M59,O56:O59,Q56:Q59,S56:S59,U56:U59,W56:W59,Y56:Y59,AA56:AA59,AC56:AC59,AE56:AE59,AF60:AF71,AH60:AH71,AJ60:AJ71)</f>
        <v>-34</v>
      </c>
      <c r="BJ22" s="224"/>
    </row>
    <row r="23" spans="2:62" ht="8.25" customHeight="1" x14ac:dyDescent="0.2">
      <c r="B23" s="349"/>
      <c r="C23" s="359"/>
      <c r="D23" s="359"/>
      <c r="E23" s="359"/>
      <c r="F23" s="359"/>
      <c r="G23" s="359"/>
      <c r="H23" s="317"/>
      <c r="I23" s="318"/>
      <c r="J23" s="318"/>
      <c r="K23" s="318"/>
      <c r="L23" s="318"/>
      <c r="M23" s="337"/>
      <c r="N23" s="317"/>
      <c r="O23" s="318"/>
      <c r="P23" s="318"/>
      <c r="Q23" s="318"/>
      <c r="R23" s="318"/>
      <c r="S23" s="337"/>
      <c r="T23" s="317"/>
      <c r="U23" s="318"/>
      <c r="V23" s="318"/>
      <c r="W23" s="318"/>
      <c r="X23" s="318"/>
      <c r="Y23" s="337"/>
      <c r="Z23" s="317"/>
      <c r="AA23" s="318"/>
      <c r="AB23" s="318"/>
      <c r="AC23" s="318"/>
      <c r="AD23" s="318"/>
      <c r="AE23" s="337"/>
      <c r="AF23" s="309"/>
      <c r="AG23" s="309"/>
      <c r="AH23" s="309"/>
      <c r="AI23" s="309"/>
      <c r="AJ23" s="309"/>
      <c r="AK23" s="309"/>
      <c r="AL23" s="317"/>
      <c r="AM23" s="318"/>
      <c r="AN23" s="318"/>
      <c r="AO23" s="318"/>
      <c r="AP23" s="318"/>
      <c r="AQ23" s="337"/>
      <c r="AR23" s="317"/>
      <c r="AS23" s="318"/>
      <c r="AT23" s="318"/>
      <c r="AU23" s="318"/>
      <c r="AV23" s="318"/>
      <c r="AW23" s="337"/>
      <c r="AX23" s="317"/>
      <c r="AY23" s="318"/>
      <c r="AZ23" s="318"/>
      <c r="BA23" s="318"/>
      <c r="BB23" s="318"/>
      <c r="BC23" s="322"/>
      <c r="BE23" s="324"/>
      <c r="BF23" s="313"/>
      <c r="BG23" s="307"/>
      <c r="BH23" s="308"/>
      <c r="BJ23" s="224"/>
    </row>
    <row r="24" spans="2:62" ht="8.25" customHeight="1" x14ac:dyDescent="0.2">
      <c r="B24" s="349"/>
      <c r="C24" s="359"/>
      <c r="D24" s="359"/>
      <c r="E24" s="359"/>
      <c r="F24" s="359"/>
      <c r="G24" s="359"/>
      <c r="H24" s="317"/>
      <c r="I24" s="318"/>
      <c r="J24" s="318"/>
      <c r="K24" s="318"/>
      <c r="L24" s="318"/>
      <c r="M24" s="337"/>
      <c r="N24" s="317"/>
      <c r="O24" s="318"/>
      <c r="P24" s="318"/>
      <c r="Q24" s="318"/>
      <c r="R24" s="318"/>
      <c r="S24" s="337"/>
      <c r="T24" s="317"/>
      <c r="U24" s="318"/>
      <c r="V24" s="318"/>
      <c r="W24" s="318"/>
      <c r="X24" s="318"/>
      <c r="Y24" s="337"/>
      <c r="Z24" s="317"/>
      <c r="AA24" s="318"/>
      <c r="AB24" s="318"/>
      <c r="AC24" s="318"/>
      <c r="AD24" s="318"/>
      <c r="AE24" s="337"/>
      <c r="AF24" s="309"/>
      <c r="AG24" s="309"/>
      <c r="AH24" s="309"/>
      <c r="AI24" s="309"/>
      <c r="AJ24" s="309"/>
      <c r="AK24" s="309"/>
      <c r="AL24" s="317"/>
      <c r="AM24" s="318"/>
      <c r="AN24" s="318"/>
      <c r="AO24" s="318"/>
      <c r="AP24" s="318"/>
      <c r="AQ24" s="337"/>
      <c r="AR24" s="317"/>
      <c r="AS24" s="318"/>
      <c r="AT24" s="318"/>
      <c r="AU24" s="318"/>
      <c r="AV24" s="318"/>
      <c r="AW24" s="337"/>
      <c r="AX24" s="317"/>
      <c r="AY24" s="318"/>
      <c r="AZ24" s="318"/>
      <c r="BA24" s="318"/>
      <c r="BB24" s="318"/>
      <c r="BC24" s="322"/>
      <c r="BE24" s="324"/>
      <c r="BF24" s="313"/>
      <c r="BG24" s="307"/>
      <c r="BH24" s="308"/>
      <c r="BJ24" s="224"/>
    </row>
    <row r="25" spans="2:62" ht="8.25" customHeight="1" thickBot="1" x14ac:dyDescent="0.25">
      <c r="B25" s="377"/>
      <c r="C25" s="378"/>
      <c r="D25" s="378"/>
      <c r="E25" s="378"/>
      <c r="F25" s="378"/>
      <c r="G25" s="378"/>
      <c r="H25" s="319"/>
      <c r="I25" s="320"/>
      <c r="J25" s="320"/>
      <c r="K25" s="320"/>
      <c r="L25" s="320"/>
      <c r="M25" s="338"/>
      <c r="N25" s="319"/>
      <c r="O25" s="320"/>
      <c r="P25" s="320"/>
      <c r="Q25" s="320"/>
      <c r="R25" s="320"/>
      <c r="S25" s="338"/>
      <c r="T25" s="319"/>
      <c r="U25" s="320"/>
      <c r="V25" s="320"/>
      <c r="W25" s="320"/>
      <c r="X25" s="320"/>
      <c r="Y25" s="338"/>
      <c r="Z25" s="319"/>
      <c r="AA25" s="320"/>
      <c r="AB25" s="320"/>
      <c r="AC25" s="320"/>
      <c r="AD25" s="320"/>
      <c r="AE25" s="338"/>
      <c r="AF25" s="309"/>
      <c r="AG25" s="309"/>
      <c r="AH25" s="309"/>
      <c r="AI25" s="309"/>
      <c r="AJ25" s="309"/>
      <c r="AK25" s="309"/>
      <c r="AL25" s="319"/>
      <c r="AM25" s="320"/>
      <c r="AN25" s="320"/>
      <c r="AO25" s="320"/>
      <c r="AP25" s="320"/>
      <c r="AQ25" s="338"/>
      <c r="AR25" s="319"/>
      <c r="AS25" s="320"/>
      <c r="AT25" s="320"/>
      <c r="AU25" s="320"/>
      <c r="AV25" s="320"/>
      <c r="AW25" s="338"/>
      <c r="AX25" s="319"/>
      <c r="AY25" s="320"/>
      <c r="AZ25" s="320"/>
      <c r="BA25" s="320"/>
      <c r="BB25" s="320"/>
      <c r="BC25" s="323"/>
      <c r="BE25" s="324"/>
      <c r="BF25" s="313"/>
      <c r="BG25" s="307"/>
      <c r="BH25" s="308"/>
      <c r="BJ25" s="224"/>
    </row>
    <row r="26" spans="2:62" ht="8.25" customHeight="1" x14ac:dyDescent="0.2">
      <c r="B26" s="357" t="s">
        <v>189</v>
      </c>
      <c r="C26" s="358"/>
      <c r="D26" s="358"/>
      <c r="E26" s="358"/>
      <c r="F26" s="358"/>
      <c r="G26" s="358"/>
      <c r="H26" s="315">
        <f t="shared" ref="H26" si="23">2*((H60&gt;I60)+(J60&gt;K60)+(L60&gt;M60)+(H61&gt;I61)+(J61&gt;K61)+(L61&gt;M61)) + 5*((H62&gt;I62)+(L62&gt;M62)) + 3*((H63&gt;I63)+(J63&gt;K63)+(L63&gt;M63))</f>
        <v>12</v>
      </c>
      <c r="I26" s="316"/>
      <c r="J26" s="316"/>
      <c r="K26" s="316">
        <f t="shared" ref="K26" si="24">2*((H60&lt;I60)+(J60&lt;K60)+(L60&lt;M60)+(H61&lt;I61)+(J61&lt;K61)+(L61&lt;M61)) + 5*((H62&lt;I62)+(L62&lt;M62)) + 3*((H63&lt;I63)+(J63&lt;K63)+(L63&lt;M63))</f>
        <v>19</v>
      </c>
      <c r="L26" s="316"/>
      <c r="M26" s="336"/>
      <c r="N26" s="315">
        <f t="shared" ref="N26" si="25">2*((N60&gt;O60)+(P60&gt;Q60)+(R60&gt;S60)+(N61&gt;O61)+(P61&gt;Q61)+(R61&gt;S61)) + 5*((N62&gt;O62)+(R62&gt;S62)) + 3*((N63&gt;O63)+(P63&gt;Q63)+(R63&gt;S63))</f>
        <v>14</v>
      </c>
      <c r="O26" s="316"/>
      <c r="P26" s="316"/>
      <c r="Q26" s="316">
        <f t="shared" ref="Q26" si="26">2*((N60&lt;O60)+(P60&lt;Q60)+(R60&lt;S60)+(N61&lt;O61)+(P61&lt;Q61)+(R61&lt;S61)) + 5*((N62&lt;O62)+(R62&lt;S62)) + 3*((N63&lt;O63)+(P63&lt;Q63)+(R63&lt;S63))</f>
        <v>17</v>
      </c>
      <c r="R26" s="316"/>
      <c r="S26" s="336"/>
      <c r="T26" s="315">
        <f t="shared" ref="T26" si="27">2*((T60&gt;U60)+(V60&gt;W60)+(X60&gt;Y60)+(T61&gt;U61)+(V61&gt;W61)+(X61&gt;Y61)) + 5*((T62&gt;U62)+(X62&gt;Y62)) + 3*((T63&gt;U63)+(V63&gt;W63)+(X63&gt;Y63))</f>
        <v>13</v>
      </c>
      <c r="U26" s="316"/>
      <c r="V26" s="316"/>
      <c r="W26" s="316">
        <f t="shared" ref="W26" si="28">2*((T60&lt;U60)+(V60&lt;W60)+(X60&lt;Y60)+(T61&lt;U61)+(V61&lt;W61)+(X61&lt;Y61)) + 5*((T62&lt;U62)+(X62&lt;Y62)) + 3*((T63&lt;U63)+(V63&lt;W63)+(X63&lt;Y63))</f>
        <v>18</v>
      </c>
      <c r="X26" s="316"/>
      <c r="Y26" s="336"/>
      <c r="Z26" s="315">
        <f t="shared" ref="Z26" si="29">2*((Z60&gt;AA60)+(AB60&gt;AC60)+(AD60&gt;AE60)+(Z61&gt;AA61)+(AB61&gt;AC61)+(AD61&gt;AE61)) + 5*((Z62&gt;AA62)+(AD62&gt;AE62)) + 3*((Z63&gt;AA63)+(AB63&gt;AC63)+(AD63&gt;AE63))</f>
        <v>7</v>
      </c>
      <c r="AA26" s="316"/>
      <c r="AB26" s="316"/>
      <c r="AC26" s="316">
        <f t="shared" ref="AC26" si="30">2*((Z60&lt;AA60)+(AB60&lt;AC60)+(AD60&lt;AE60)+(Z61&lt;AA61)+(AB61&lt;AC61)+(AD61&lt;AE61)) + 5*((Z62&lt;AA62)+(AD62&lt;AE62)) + 3*((Z63&lt;AA63)+(AB63&lt;AC63)+(AD63&lt;AE63))</f>
        <v>24</v>
      </c>
      <c r="AD26" s="316"/>
      <c r="AE26" s="336"/>
      <c r="AF26" s="315">
        <f t="shared" ref="AF26" si="31">2*((AF60&gt;AG60)+(AH60&gt;AI60)+(AJ60&gt;AK60)+(AF61&gt;AG61)+(AH61&gt;AI61)+(AJ61&gt;AK61)) + 5*((AF62&gt;AG62)+(AJ62&gt;AK62)) + 3*((AF63&gt;AG63)+(AH63&gt;AI63)+(AJ63&gt;AK63))</f>
        <v>8</v>
      </c>
      <c r="AG26" s="316"/>
      <c r="AH26" s="316"/>
      <c r="AI26" s="316">
        <f t="shared" ref="AI26" si="32">2*((AF60&lt;AG60)+(AH60&lt;AI60)+(AJ60&lt;AK60)+(AF61&lt;AG61)+(AH61&lt;AI61)+(AJ61&lt;AK61)) + 5*((AF62&lt;AG62)+(AJ62&lt;AK62)) + 3*((AF63&lt;AG63)+(AH63&lt;AI63)+(AJ63&lt;AK63))</f>
        <v>23</v>
      </c>
      <c r="AJ26" s="316"/>
      <c r="AK26" s="336"/>
      <c r="AL26" s="309"/>
      <c r="AM26" s="309"/>
      <c r="AN26" s="309"/>
      <c r="AO26" s="309"/>
      <c r="AP26" s="309"/>
      <c r="AQ26" s="309"/>
      <c r="AR26" s="315">
        <f>AO30</f>
        <v>21</v>
      </c>
      <c r="AS26" s="316"/>
      <c r="AT26" s="316"/>
      <c r="AU26" s="316">
        <f>AL30</f>
        <v>10</v>
      </c>
      <c r="AV26" s="316"/>
      <c r="AW26" s="336"/>
      <c r="AX26" s="315">
        <f>AO34</f>
        <v>21</v>
      </c>
      <c r="AY26" s="316"/>
      <c r="AZ26" s="316"/>
      <c r="BA26" s="316">
        <f>AL34</f>
        <v>10</v>
      </c>
      <c r="BB26" s="316"/>
      <c r="BC26" s="321"/>
      <c r="BE26" s="324">
        <f t="shared" ref="BE26" si="33">((H26+K26)&gt;0) + ((N26+Q26)&gt;0) + ((T26+W26)&gt;0) + ((Z26+AC26)&gt;0) + ((AF26+AI26)&gt;0) + ((AL26+AO26)&gt;0) + ((AR26+AU26)&gt;0) + ((AX26+BA26)&gt;0)</f>
        <v>7</v>
      </c>
      <c r="BF26" s="313">
        <f t="shared" ref="BF26" si="34">(H26&gt;K26)+(N26&gt;Q26)+(T26&gt;W26)+(Z26&gt;AC26)+(AF26&gt;AI26)+(AL26&gt;AO26)+(AR26&gt;AU26)+(AX26&gt;BA26)</f>
        <v>2</v>
      </c>
      <c r="BG26" s="307">
        <f>SUM(H26,N26,T26,Z26,AF26,AL26,AR26,AX26)-SUM(K26,Q26,W26,AC26,AI26,AO26,AU26,BA26)</f>
        <v>-25</v>
      </c>
      <c r="BH26" s="308">
        <f>SUM(H60:H63,J60:J63,L60:L63,N60:N63,P60:P63,R60:R63,T60:T63,V60:V63,X60:X63,Z60:Z63,AB60:AB63,AD60:AD63,AF60:AF63,AH60:AH63,AJ60:AJ63,AM64:AM71,AO64:AO71,AQ64:AQ71) - SUM(I60:I63,K60:K63,M60:M63,O60:O63,Q60:Q63,S60:S63,U60:U63,W60:W63,Y60:Y63,AA60:AA63,AC60:AC63,AE60:AE63,AG60:AG63,AI60:AI63,AK60:AK63,AL64:AL71,AN64:AN71,AP64:AP71)</f>
        <v>-50</v>
      </c>
      <c r="BJ26" s="224"/>
    </row>
    <row r="27" spans="2:62" ht="8.25" customHeight="1" x14ac:dyDescent="0.2">
      <c r="B27" s="349"/>
      <c r="C27" s="359"/>
      <c r="D27" s="359"/>
      <c r="E27" s="359"/>
      <c r="F27" s="359"/>
      <c r="G27" s="359"/>
      <c r="H27" s="317"/>
      <c r="I27" s="318"/>
      <c r="J27" s="318"/>
      <c r="K27" s="318"/>
      <c r="L27" s="318"/>
      <c r="M27" s="337"/>
      <c r="N27" s="317"/>
      <c r="O27" s="318"/>
      <c r="P27" s="318"/>
      <c r="Q27" s="318"/>
      <c r="R27" s="318"/>
      <c r="S27" s="337"/>
      <c r="T27" s="317"/>
      <c r="U27" s="318"/>
      <c r="V27" s="318"/>
      <c r="W27" s="318"/>
      <c r="X27" s="318"/>
      <c r="Y27" s="337"/>
      <c r="Z27" s="317"/>
      <c r="AA27" s="318"/>
      <c r="AB27" s="318"/>
      <c r="AC27" s="318"/>
      <c r="AD27" s="318"/>
      <c r="AE27" s="337"/>
      <c r="AF27" s="317"/>
      <c r="AG27" s="318"/>
      <c r="AH27" s="318"/>
      <c r="AI27" s="318"/>
      <c r="AJ27" s="318"/>
      <c r="AK27" s="337"/>
      <c r="AL27" s="309"/>
      <c r="AM27" s="309"/>
      <c r="AN27" s="309"/>
      <c r="AO27" s="309"/>
      <c r="AP27" s="309"/>
      <c r="AQ27" s="309"/>
      <c r="AR27" s="317"/>
      <c r="AS27" s="318"/>
      <c r="AT27" s="318"/>
      <c r="AU27" s="318"/>
      <c r="AV27" s="318"/>
      <c r="AW27" s="337"/>
      <c r="AX27" s="317"/>
      <c r="AY27" s="318"/>
      <c r="AZ27" s="318"/>
      <c r="BA27" s="318"/>
      <c r="BB27" s="318"/>
      <c r="BC27" s="322"/>
      <c r="BE27" s="324"/>
      <c r="BF27" s="313"/>
      <c r="BG27" s="307"/>
      <c r="BH27" s="308"/>
      <c r="BJ27" s="224"/>
    </row>
    <row r="28" spans="2:62" ht="8.25" customHeight="1" x14ac:dyDescent="0.2">
      <c r="B28" s="349"/>
      <c r="C28" s="359"/>
      <c r="D28" s="359"/>
      <c r="E28" s="359"/>
      <c r="F28" s="359"/>
      <c r="G28" s="359"/>
      <c r="H28" s="317"/>
      <c r="I28" s="318"/>
      <c r="J28" s="318"/>
      <c r="K28" s="318"/>
      <c r="L28" s="318"/>
      <c r="M28" s="337"/>
      <c r="N28" s="317"/>
      <c r="O28" s="318"/>
      <c r="P28" s="318"/>
      <c r="Q28" s="318"/>
      <c r="R28" s="318"/>
      <c r="S28" s="337"/>
      <c r="T28" s="317"/>
      <c r="U28" s="318"/>
      <c r="V28" s="318"/>
      <c r="W28" s="318"/>
      <c r="X28" s="318"/>
      <c r="Y28" s="337"/>
      <c r="Z28" s="317"/>
      <c r="AA28" s="318"/>
      <c r="AB28" s="318"/>
      <c r="AC28" s="318"/>
      <c r="AD28" s="318"/>
      <c r="AE28" s="337"/>
      <c r="AF28" s="317"/>
      <c r="AG28" s="318"/>
      <c r="AH28" s="318"/>
      <c r="AI28" s="318"/>
      <c r="AJ28" s="318"/>
      <c r="AK28" s="337"/>
      <c r="AL28" s="309"/>
      <c r="AM28" s="309"/>
      <c r="AN28" s="309"/>
      <c r="AO28" s="309"/>
      <c r="AP28" s="309"/>
      <c r="AQ28" s="309"/>
      <c r="AR28" s="317"/>
      <c r="AS28" s="318"/>
      <c r="AT28" s="318"/>
      <c r="AU28" s="318"/>
      <c r="AV28" s="318"/>
      <c r="AW28" s="337"/>
      <c r="AX28" s="317"/>
      <c r="AY28" s="318"/>
      <c r="AZ28" s="318"/>
      <c r="BA28" s="318"/>
      <c r="BB28" s="318"/>
      <c r="BC28" s="322"/>
      <c r="BE28" s="324"/>
      <c r="BF28" s="313"/>
      <c r="BG28" s="307"/>
      <c r="BH28" s="308"/>
      <c r="BJ28" s="224"/>
    </row>
    <row r="29" spans="2:62" ht="8.25" customHeight="1" thickBot="1" x14ac:dyDescent="0.25">
      <c r="B29" s="377"/>
      <c r="C29" s="378"/>
      <c r="D29" s="378"/>
      <c r="E29" s="378"/>
      <c r="F29" s="378"/>
      <c r="G29" s="378"/>
      <c r="H29" s="319"/>
      <c r="I29" s="320"/>
      <c r="J29" s="320"/>
      <c r="K29" s="320"/>
      <c r="L29" s="320"/>
      <c r="M29" s="338"/>
      <c r="N29" s="319"/>
      <c r="O29" s="320"/>
      <c r="P29" s="320"/>
      <c r="Q29" s="320"/>
      <c r="R29" s="320"/>
      <c r="S29" s="338"/>
      <c r="T29" s="319"/>
      <c r="U29" s="320"/>
      <c r="V29" s="320"/>
      <c r="W29" s="320"/>
      <c r="X29" s="320"/>
      <c r="Y29" s="338"/>
      <c r="Z29" s="319"/>
      <c r="AA29" s="320"/>
      <c r="AB29" s="320"/>
      <c r="AC29" s="320"/>
      <c r="AD29" s="320"/>
      <c r="AE29" s="338"/>
      <c r="AF29" s="319"/>
      <c r="AG29" s="320"/>
      <c r="AH29" s="320"/>
      <c r="AI29" s="320"/>
      <c r="AJ29" s="320"/>
      <c r="AK29" s="338"/>
      <c r="AL29" s="309"/>
      <c r="AM29" s="309"/>
      <c r="AN29" s="309"/>
      <c r="AO29" s="309"/>
      <c r="AP29" s="309"/>
      <c r="AQ29" s="309"/>
      <c r="AR29" s="319"/>
      <c r="AS29" s="320"/>
      <c r="AT29" s="320"/>
      <c r="AU29" s="320"/>
      <c r="AV29" s="320"/>
      <c r="AW29" s="338"/>
      <c r="AX29" s="319"/>
      <c r="AY29" s="320"/>
      <c r="AZ29" s="320"/>
      <c r="BA29" s="320"/>
      <c r="BB29" s="320"/>
      <c r="BC29" s="323"/>
      <c r="BE29" s="324"/>
      <c r="BF29" s="313"/>
      <c r="BG29" s="307"/>
      <c r="BH29" s="308"/>
      <c r="BJ29" s="224"/>
    </row>
    <row r="30" spans="2:62" ht="8.25" customHeight="1" x14ac:dyDescent="0.2">
      <c r="B30" s="357" t="s">
        <v>233</v>
      </c>
      <c r="C30" s="358"/>
      <c r="D30" s="358"/>
      <c r="E30" s="358"/>
      <c r="F30" s="358"/>
      <c r="G30" s="358"/>
      <c r="H30" s="315">
        <f t="shared" ref="H30" si="35">2*((H64&gt;I64)+(J64&gt;K64)+(L64&gt;M64)+(H65&gt;I65)+(J65&gt;K65)+(L65&gt;M65)) + 5*((H66&gt;I66)+(L66&gt;M66)) + 3*((H67&gt;I67)+(J67&gt;K67)+(L67&gt;M67))</f>
        <v>17</v>
      </c>
      <c r="I30" s="316"/>
      <c r="J30" s="316"/>
      <c r="K30" s="316">
        <f t="shared" ref="K30" si="36">2*((H64&lt;I64)+(J64&lt;K64)+(L64&lt;M64)+(H65&lt;I65)+(J65&lt;K65)+(L65&lt;M65)) + 5*((H66&lt;I66)+(L66&lt;M66)) + 3*((H67&lt;I67)+(J67&lt;K67)+(L67&lt;M67))</f>
        <v>14</v>
      </c>
      <c r="L30" s="316"/>
      <c r="M30" s="336"/>
      <c r="N30" s="315">
        <f t="shared" ref="N30" si="37">2*((N64&gt;O64)+(P64&gt;Q64)+(R64&gt;S64)+(N65&gt;O65)+(P65&gt;Q65)+(R65&gt;S65)) + 5*((N66&gt;O66)+(R66&gt;S66)) + 3*((N67&gt;O67)+(P67&gt;Q67)+(R67&gt;S67))</f>
        <v>8</v>
      </c>
      <c r="O30" s="316"/>
      <c r="P30" s="316"/>
      <c r="Q30" s="316">
        <f t="shared" ref="Q30" si="38">2*((N64&lt;O64)+(P64&lt;Q64)+(R64&lt;S64)+(N65&lt;O65)+(P65&lt;Q65)+(R65&lt;S65)) + 5*((N66&lt;O66)+(R66&lt;S66)) + 3*((N67&lt;O67)+(P67&lt;Q67)+(R67&lt;S67))</f>
        <v>23</v>
      </c>
      <c r="R30" s="316"/>
      <c r="S30" s="336"/>
      <c r="T30" s="315">
        <f t="shared" ref="T30" si="39">2*((T64&gt;U64)+(V64&gt;W64)+(X64&gt;Y64)+(T65&gt;U65)+(V65&gt;W65)+(X65&gt;Y65)) + 5*((T66&gt;U66)+(X66&gt;Y66)) + 3*((T67&gt;U67)+(V67&gt;W67)+(X67&gt;Y67))</f>
        <v>13</v>
      </c>
      <c r="U30" s="316"/>
      <c r="V30" s="316"/>
      <c r="W30" s="316">
        <f t="shared" ref="W30" si="40">2*((T64&lt;U64)+(V64&lt;W64)+(X64&lt;Y64)+(T65&lt;U65)+(V65&lt;W65)+(X65&lt;Y65)) + 5*((T66&lt;U66)+(X66&lt;Y66)) + 3*((T67&lt;U67)+(V67&lt;W67)+(X67&lt;Y67))</f>
        <v>18</v>
      </c>
      <c r="X30" s="316"/>
      <c r="Y30" s="336"/>
      <c r="Z30" s="315">
        <f t="shared" ref="Z30" si="41">2*((Z64&gt;AA64)+(AB64&gt;AC64)+(AD64&gt;AE64)+(Z65&gt;AA65)+(AB65&gt;AC65)+(AD65&gt;AE65)) + 5*((Z66&gt;AA66)+(AD66&gt;AE66)) + 3*((Z67&gt;AA67)+(AB67&gt;AC67)+(AD67&gt;AE67))</f>
        <v>13</v>
      </c>
      <c r="AA30" s="316"/>
      <c r="AB30" s="316"/>
      <c r="AC30" s="316">
        <f t="shared" ref="AC30" si="42">2*((Z64&lt;AA64)+(AB64&lt;AC64)+(AD64&lt;AE64)+(Z65&lt;AA65)+(AB65&lt;AC65)+(AD65&lt;AE65)) + 5*((Z66&lt;AA66)+(AD66&lt;AE66)) + 3*((Z67&lt;AA67)+(AB67&lt;AC67)+(AD67&lt;AE67))</f>
        <v>18</v>
      </c>
      <c r="AD30" s="316"/>
      <c r="AE30" s="336"/>
      <c r="AF30" s="315">
        <f t="shared" ref="AF30" si="43">2*((AF64&gt;AG64)+(AH64&gt;AI64)+(AJ64&gt;AK64)+(AF65&gt;AG65)+(AH65&gt;AI65)+(AJ65&gt;AK65)) + 5*((AF66&gt;AG66)+(AJ66&gt;AK66)) + 3*((AF67&gt;AG67)+(AH67&gt;AI67)+(AJ67&gt;AK67))</f>
        <v>11</v>
      </c>
      <c r="AG30" s="316"/>
      <c r="AH30" s="316"/>
      <c r="AI30" s="316">
        <f t="shared" ref="AI30" si="44">2*((AF64&lt;AG64)+(AH64&lt;AI64)+(AJ64&lt;AK64)+(AF65&lt;AG65)+(AH65&lt;AI65)+(AJ65&lt;AK65)) + 5*((AF66&lt;AG66)+(AJ66&lt;AK66)) + 3*((AF67&lt;AG67)+(AH67&lt;AI67)+(AJ67&lt;AK67))</f>
        <v>20</v>
      </c>
      <c r="AJ30" s="316"/>
      <c r="AK30" s="336"/>
      <c r="AL30" s="315">
        <f t="shared" ref="AL30" si="45">2*((AL64&gt;AM64)+(AN64&gt;AO64)+(AP64&gt;AQ64)+(AL65&gt;AM65)+(AN65&gt;AO65)+(AP65&gt;AQ65)) + 5*((AL66&gt;AM66)+(AP66&gt;AQ66)) + 3*((AL67&gt;AM67)+(AN67&gt;AO67)+(AP67&gt;AQ67))</f>
        <v>10</v>
      </c>
      <c r="AM30" s="316"/>
      <c r="AN30" s="316"/>
      <c r="AO30" s="316">
        <f t="shared" ref="AO30" si="46">2*((AL64&lt;AM64)+(AN64&lt;AO64)+(AP64&lt;AQ64)+(AL65&lt;AM65)+(AN65&lt;AO65)+(AP65&lt;AQ65)) + 5*((AL66&lt;AM66)+(AP66&lt;AQ66)) + 3*((AL67&lt;AM67)+(AN67&lt;AO67)+(AP67&lt;AQ67))</f>
        <v>21</v>
      </c>
      <c r="AP30" s="316"/>
      <c r="AQ30" s="336"/>
      <c r="AR30" s="309"/>
      <c r="AS30" s="309"/>
      <c r="AT30" s="309"/>
      <c r="AU30" s="309"/>
      <c r="AV30" s="309"/>
      <c r="AW30" s="309"/>
      <c r="AX30" s="315">
        <f>AU34</f>
        <v>22</v>
      </c>
      <c r="AY30" s="316"/>
      <c r="AZ30" s="316"/>
      <c r="BA30" s="316">
        <f>AR34</f>
        <v>9</v>
      </c>
      <c r="BB30" s="316"/>
      <c r="BC30" s="321"/>
      <c r="BE30" s="324">
        <f t="shared" ref="BE30" si="47">((H30+K30)&gt;0) + ((N30+Q30)&gt;0) + ((T30+W30)&gt;0) + ((Z30+AC30)&gt;0) + ((AF30+AI30)&gt;0) + ((AL30+AO30)&gt;0) + ((AR30+AU30)&gt;0) + ((AX30+BA30)&gt;0)</f>
        <v>7</v>
      </c>
      <c r="BF30" s="313">
        <f t="shared" ref="BF30" si="48">(H30&gt;K30)+(N30&gt;Q30)+(T30&gt;W30)+(Z30&gt;AC30)+(AF30&gt;AI30)+(AL30&gt;AO30)+(AR30&gt;AU30)+(AX30&gt;BA30)</f>
        <v>2</v>
      </c>
      <c r="BG30" s="307">
        <f>SUM(H30,N30,T30,Z30,AF30,AL30,AR30,AX30)-SUM(K30,Q30,W30,AC30,AI30,AO30,AU30,BA30)</f>
        <v>-29</v>
      </c>
      <c r="BH30" s="308">
        <f>SUM(H64:H67,J64:J67,L64:L67,N64:N67,P64:P67,R64:R67,T64:T67,V64:V67,X64:X67,Z64:Z67,AB64:AB67,AD64:AD67,AF64:AF67,AH64:AH67,AJ64:AJ67,AL64:AL67,AN64:AN67,AP64:AP67,AS68:AS71,AU68:AU71,AW68:AW71) - SUM(I64:I67,K64:K67,M64:M67,O64:O67,Q64:Q67,S64:S67,U64:U67,W64:W67,Y64:Y67,AA64:AA67,AC64:AC67,AE64:AE67,AG64:AG67,AI64:AI67,AK64:AK67,AM64:AM67,AO64:AO67,AQ64:AQ67,AR68:AR71,AT68:AT71,AV68:AV71)</f>
        <v>-164</v>
      </c>
      <c r="BJ30" s="224"/>
    </row>
    <row r="31" spans="2:62" ht="8.25" customHeight="1" x14ac:dyDescent="0.2">
      <c r="B31" s="349"/>
      <c r="C31" s="359"/>
      <c r="D31" s="359"/>
      <c r="E31" s="359"/>
      <c r="F31" s="359"/>
      <c r="G31" s="359"/>
      <c r="H31" s="317"/>
      <c r="I31" s="318"/>
      <c r="J31" s="318"/>
      <c r="K31" s="318"/>
      <c r="L31" s="318"/>
      <c r="M31" s="337"/>
      <c r="N31" s="317"/>
      <c r="O31" s="318"/>
      <c r="P31" s="318"/>
      <c r="Q31" s="318"/>
      <c r="R31" s="318"/>
      <c r="S31" s="337"/>
      <c r="T31" s="317"/>
      <c r="U31" s="318"/>
      <c r="V31" s="318"/>
      <c r="W31" s="318"/>
      <c r="X31" s="318"/>
      <c r="Y31" s="337"/>
      <c r="Z31" s="317"/>
      <c r="AA31" s="318"/>
      <c r="AB31" s="318"/>
      <c r="AC31" s="318"/>
      <c r="AD31" s="318"/>
      <c r="AE31" s="337"/>
      <c r="AF31" s="317"/>
      <c r="AG31" s="318"/>
      <c r="AH31" s="318"/>
      <c r="AI31" s="318"/>
      <c r="AJ31" s="318"/>
      <c r="AK31" s="337"/>
      <c r="AL31" s="317"/>
      <c r="AM31" s="318"/>
      <c r="AN31" s="318"/>
      <c r="AO31" s="318"/>
      <c r="AP31" s="318"/>
      <c r="AQ31" s="337"/>
      <c r="AR31" s="309"/>
      <c r="AS31" s="309"/>
      <c r="AT31" s="309"/>
      <c r="AU31" s="309"/>
      <c r="AV31" s="309"/>
      <c r="AW31" s="309"/>
      <c r="AX31" s="317"/>
      <c r="AY31" s="318"/>
      <c r="AZ31" s="318"/>
      <c r="BA31" s="318"/>
      <c r="BB31" s="318"/>
      <c r="BC31" s="322"/>
      <c r="BE31" s="324"/>
      <c r="BF31" s="313"/>
      <c r="BG31" s="307"/>
      <c r="BH31" s="308"/>
      <c r="BJ31" s="224"/>
    </row>
    <row r="32" spans="2:62" ht="8.25" customHeight="1" x14ac:dyDescent="0.2">
      <c r="B32" s="349"/>
      <c r="C32" s="359"/>
      <c r="D32" s="359"/>
      <c r="E32" s="359"/>
      <c r="F32" s="359"/>
      <c r="G32" s="359"/>
      <c r="H32" s="317"/>
      <c r="I32" s="318"/>
      <c r="J32" s="318"/>
      <c r="K32" s="318"/>
      <c r="L32" s="318"/>
      <c r="M32" s="337"/>
      <c r="N32" s="317"/>
      <c r="O32" s="318"/>
      <c r="P32" s="318"/>
      <c r="Q32" s="318"/>
      <c r="R32" s="318"/>
      <c r="S32" s="337"/>
      <c r="T32" s="317"/>
      <c r="U32" s="318"/>
      <c r="V32" s="318"/>
      <c r="W32" s="318"/>
      <c r="X32" s="318"/>
      <c r="Y32" s="337"/>
      <c r="Z32" s="317"/>
      <c r="AA32" s="318"/>
      <c r="AB32" s="318"/>
      <c r="AC32" s="318"/>
      <c r="AD32" s="318"/>
      <c r="AE32" s="337"/>
      <c r="AF32" s="317"/>
      <c r="AG32" s="318"/>
      <c r="AH32" s="318"/>
      <c r="AI32" s="318"/>
      <c r="AJ32" s="318"/>
      <c r="AK32" s="337"/>
      <c r="AL32" s="317"/>
      <c r="AM32" s="318"/>
      <c r="AN32" s="318"/>
      <c r="AO32" s="318"/>
      <c r="AP32" s="318"/>
      <c r="AQ32" s="337"/>
      <c r="AR32" s="309"/>
      <c r="AS32" s="309"/>
      <c r="AT32" s="309"/>
      <c r="AU32" s="309"/>
      <c r="AV32" s="309"/>
      <c r="AW32" s="309"/>
      <c r="AX32" s="317"/>
      <c r="AY32" s="318"/>
      <c r="AZ32" s="318"/>
      <c r="BA32" s="318"/>
      <c r="BB32" s="318"/>
      <c r="BC32" s="322"/>
      <c r="BE32" s="324"/>
      <c r="BF32" s="313"/>
      <c r="BG32" s="307"/>
      <c r="BH32" s="308"/>
      <c r="BJ32" s="224"/>
    </row>
    <row r="33" spans="2:62" ht="8.25" customHeight="1" thickBot="1" x14ac:dyDescent="0.25">
      <c r="B33" s="377"/>
      <c r="C33" s="378"/>
      <c r="D33" s="378"/>
      <c r="E33" s="378"/>
      <c r="F33" s="378"/>
      <c r="G33" s="378"/>
      <c r="H33" s="319"/>
      <c r="I33" s="320"/>
      <c r="J33" s="320"/>
      <c r="K33" s="320"/>
      <c r="L33" s="320"/>
      <c r="M33" s="338"/>
      <c r="N33" s="319"/>
      <c r="O33" s="320"/>
      <c r="P33" s="320"/>
      <c r="Q33" s="320"/>
      <c r="R33" s="320"/>
      <c r="S33" s="338"/>
      <c r="T33" s="319"/>
      <c r="U33" s="320"/>
      <c r="V33" s="320"/>
      <c r="W33" s="320"/>
      <c r="X33" s="320"/>
      <c r="Y33" s="338"/>
      <c r="Z33" s="319"/>
      <c r="AA33" s="320"/>
      <c r="AB33" s="320"/>
      <c r="AC33" s="320"/>
      <c r="AD33" s="320"/>
      <c r="AE33" s="338"/>
      <c r="AF33" s="319"/>
      <c r="AG33" s="320"/>
      <c r="AH33" s="320"/>
      <c r="AI33" s="320"/>
      <c r="AJ33" s="320"/>
      <c r="AK33" s="338"/>
      <c r="AL33" s="319"/>
      <c r="AM33" s="320"/>
      <c r="AN33" s="320"/>
      <c r="AO33" s="320"/>
      <c r="AP33" s="320"/>
      <c r="AQ33" s="338"/>
      <c r="AR33" s="309"/>
      <c r="AS33" s="309"/>
      <c r="AT33" s="309"/>
      <c r="AU33" s="309"/>
      <c r="AV33" s="309"/>
      <c r="AW33" s="309"/>
      <c r="AX33" s="319"/>
      <c r="AY33" s="320"/>
      <c r="AZ33" s="320"/>
      <c r="BA33" s="320"/>
      <c r="BB33" s="320"/>
      <c r="BC33" s="323"/>
      <c r="BE33" s="324"/>
      <c r="BF33" s="313"/>
      <c r="BG33" s="307"/>
      <c r="BH33" s="308"/>
      <c r="BJ33" s="224"/>
    </row>
    <row r="34" spans="2:62" ht="8.25" customHeight="1" x14ac:dyDescent="0.2">
      <c r="B34" s="357" t="s">
        <v>0</v>
      </c>
      <c r="C34" s="358"/>
      <c r="D34" s="358"/>
      <c r="E34" s="358"/>
      <c r="F34" s="358"/>
      <c r="G34" s="358"/>
      <c r="H34" s="315">
        <f t="shared" ref="H34" si="49">2*((H68&gt;I68)+(J68&gt;K68)+(L68&gt;M68)+(H69&gt;I69)+(J69&gt;K69)+(L69&gt;M69)) + 5*((H70&gt;I70)+(L70&gt;M70)) + 3*((H71&gt;I71)+(J71&gt;K71)+(L71&gt;M71))</f>
        <v>6</v>
      </c>
      <c r="I34" s="316"/>
      <c r="J34" s="316"/>
      <c r="K34" s="316">
        <f t="shared" ref="K34" si="50">2*((H68&lt;I68)+(J68&lt;K68)+(L68&lt;M68)+(H69&lt;I69)+(J69&lt;K69)+(L69&lt;M69)) + 5*((H70&lt;I70)+(L70&lt;M70)) + 3*((H71&lt;I71)+(J71&lt;K71)+(L71&lt;M71))</f>
        <v>25</v>
      </c>
      <c r="L34" s="316"/>
      <c r="M34" s="336"/>
      <c r="N34" s="315">
        <f t="shared" ref="N34" si="51">2*((N68&gt;O68)+(P68&gt;Q68)+(R68&gt;S68)+(N69&gt;O69)+(P69&gt;Q69)+(R69&gt;S69)) + 5*((N70&gt;O70)+(R70&gt;S70)) + 3*((N71&gt;O71)+(P71&gt;Q71)+(R71&gt;S71))</f>
        <v>0</v>
      </c>
      <c r="O34" s="316"/>
      <c r="P34" s="316"/>
      <c r="Q34" s="316">
        <f t="shared" ref="Q34" si="52">2*((N68&lt;O68)+(P68&lt;Q68)+(R68&lt;S68)+(N69&lt;O69)+(P69&lt;Q69)+(R69&lt;S69)) + 5*((N70&lt;O70)+(R70&lt;S70)) + 3*((N71&lt;O71)+(P71&lt;Q71)+(R71&lt;S71))</f>
        <v>31</v>
      </c>
      <c r="R34" s="316"/>
      <c r="S34" s="336"/>
      <c r="T34" s="315">
        <f t="shared" ref="T34" si="53">2*((T68&gt;U68)+(V68&gt;W68)+(X68&gt;Y68)+(T69&gt;U69)+(V69&gt;W69)+(X69&gt;Y69)) + 5*((T70&gt;U70)+(X70&gt;Y70)) + 3*((T71&gt;U71)+(V71&gt;W71)+(X71&gt;Y71))</f>
        <v>4</v>
      </c>
      <c r="U34" s="316"/>
      <c r="V34" s="316"/>
      <c r="W34" s="316">
        <f t="shared" ref="W34" si="54">2*((T68&lt;U68)+(V68&lt;W68)+(X68&lt;Y68)+(T69&lt;U69)+(V69&lt;W69)+(X69&lt;Y69)) + 5*((T70&lt;U70)+(X70&lt;Y70)) + 3*((T71&lt;U71)+(V71&lt;W71)+(X71&lt;Y71))</f>
        <v>27</v>
      </c>
      <c r="X34" s="316"/>
      <c r="Y34" s="336"/>
      <c r="Z34" s="315">
        <f t="shared" ref="Z34" si="55">2*((Z68&gt;AA68)+(AB68&gt;AC68)+(AD68&gt;AE68)+(Z69&gt;AA69)+(AB69&gt;AC69)+(AD69&gt;AE69)) + 5*((Z70&gt;AA70)+(AD70&gt;AE70)) + 3*((Z71&gt;AA71)+(AB71&gt;AC71)+(AD71&gt;AE71))</f>
        <v>7</v>
      </c>
      <c r="AA34" s="316"/>
      <c r="AB34" s="316"/>
      <c r="AC34" s="316">
        <f t="shared" ref="AC34" si="56">2*((Z68&lt;AA68)+(AB68&lt;AC68)+(AD68&lt;AE68)+(Z69&lt;AA69)+(AB69&lt;AC69)+(AD69&lt;AE69)) + 5*((Z70&lt;AA70)+(AD70&lt;AE70)) + 3*((Z71&lt;AA71)+(AB71&lt;AC71)+(AD71&lt;AE71))</f>
        <v>24</v>
      </c>
      <c r="AD34" s="316"/>
      <c r="AE34" s="336"/>
      <c r="AF34" s="315">
        <f t="shared" ref="AF34" si="57">2*((AF68&gt;AG68)+(AH68&gt;AI68)+(AJ68&gt;AK68)+(AF69&gt;AG69)+(AH69&gt;AI69)+(AJ69&gt;AK69)) + 5*((AF70&gt;AG70)+(AJ70&gt;AK70)) + 3*((AF71&gt;AG71)+(AH71&gt;AI71)+(AJ71&gt;AK71))</f>
        <v>9</v>
      </c>
      <c r="AG34" s="316"/>
      <c r="AH34" s="316"/>
      <c r="AI34" s="316">
        <f t="shared" ref="AI34" si="58">2*((AF68&lt;AG68)+(AH68&lt;AI68)+(AJ68&lt;AK68)+(AF69&lt;AG69)+(AH69&lt;AI69)+(AJ69&lt;AK69)) + 5*((AF70&lt;AG70)+(AJ70&lt;AK70)) + 3*((AF71&lt;AG71)+(AH71&lt;AI71)+(AJ71&lt;AK71))</f>
        <v>22</v>
      </c>
      <c r="AJ34" s="316"/>
      <c r="AK34" s="336"/>
      <c r="AL34" s="315">
        <f t="shared" ref="AL34" si="59">2*((AL68&gt;AM68)+(AN68&gt;AO68)+(AP68&gt;AQ68)+(AL69&gt;AM69)+(AN69&gt;AO69)+(AP69&gt;AQ69)) + 5*((AL70&gt;AM70)+(AP70&gt;AQ70)) + 3*((AL71&gt;AM71)+(AN71&gt;AO71)+(AP71&gt;AQ71))</f>
        <v>10</v>
      </c>
      <c r="AM34" s="316"/>
      <c r="AN34" s="316"/>
      <c r="AO34" s="316">
        <f t="shared" ref="AO34" si="60">2*((AL68&lt;AM68)+(AN68&lt;AO68)+(AP68&lt;AQ68)+(AL69&lt;AM69)+(AN69&lt;AO69)+(AP69&lt;AQ69)) + 5*((AL70&lt;AM70)+(AP70&lt;AQ70)) + 3*((AL71&lt;AM71)+(AN71&lt;AO71)+(AP71&lt;AQ71))</f>
        <v>21</v>
      </c>
      <c r="AP34" s="316"/>
      <c r="AQ34" s="336"/>
      <c r="AR34" s="315">
        <f t="shared" ref="AR34" si="61">2*((AR68&gt;AS68)+(AT68&gt;AU68)+(AV68&gt;AW68)+(AR69&gt;AS69)+(AT69&gt;AU69)+(AV69&gt;AW69)) + 5*((AR70&gt;AS70)+(AV70&gt;AW70)) + 3*((AR71&gt;AS71)+(AT71&gt;AU71)+(AV71&gt;AW71))</f>
        <v>9</v>
      </c>
      <c r="AS34" s="316"/>
      <c r="AT34" s="316"/>
      <c r="AU34" s="316">
        <f t="shared" ref="AU34" si="62">2*((AR68&lt;AS68)+(AT68&lt;AU68)+(AV68&lt;AW68)+(AR69&lt;AS69)+(AT69&lt;AU69)+(AV69&lt;AW69)) + 5*((AR70&lt;AS70)+(AV70&lt;AW70)) + 3*((AR71&lt;AS71)+(AT71&lt;AU71)+(AV71&lt;AW71))</f>
        <v>22</v>
      </c>
      <c r="AV34" s="316"/>
      <c r="AW34" s="336"/>
      <c r="AX34" s="309"/>
      <c r="AY34" s="309"/>
      <c r="AZ34" s="309"/>
      <c r="BA34" s="309"/>
      <c r="BB34" s="309"/>
      <c r="BC34" s="311"/>
      <c r="BE34" s="324">
        <f t="shared" ref="BE34" si="63">((H34+K34)&gt;0) + ((N34+Q34)&gt;0) + ((T34+W34)&gt;0) + ((Z34+AC34)&gt;0) + ((AF34+AI34)&gt;0) + ((AL34+AO34)&gt;0) + ((AR34+AU34)&gt;0) + ((AX34+BA34)&gt;0)</f>
        <v>7</v>
      </c>
      <c r="BF34" s="313">
        <f t="shared" ref="BF34" si="64">(H34&gt;K34)+(N34&gt;Q34)+(T34&gt;W34)+(Z34&gt;AC34)+(AF34&gt;AI34)+(AL34&gt;AO34)+(AR34&gt;AU34)+(AX34&gt;BA34)</f>
        <v>0</v>
      </c>
      <c r="BG34" s="307">
        <f>SUM(H34,N34,T34,Z34,AF34,AL34,AR34,AX34)-SUM(K34,Q34,W34,AC34,AI34,AO34,AU34,BA34)</f>
        <v>-127</v>
      </c>
      <c r="BH34" s="308">
        <f>SUM(H68:H71,J68:J71,L68:L71,N68:N71,P68:P71,R68:R71,T68:T71,V68:V71,X68:X71,Z68:Z71,AB68:AB71,AD68:AD71,AF68:AF71,AH68:AH71,AJ68:AJ71,AL68:AL71,AN68:AN71,AP68:AP71,AR68:AR71,AT68:AT71,AV68:AV71) - SUM(I68:I71,K68:K71,M68:M71,O68:O71,Q68:Q71,S68:S71,U68:U71,W68:W71,Y68:Y71,AA68:AA71,AC68:AC71,AE68:AE71,AG68:AG71,AI68:AI71,AK68:AK71,AM68:AM71,AO68:AO71,AQ68:AQ71,AS68:AS71,AU68:AU71,AW68:AW71)</f>
        <v>-309</v>
      </c>
      <c r="BJ34" s="224"/>
    </row>
    <row r="35" spans="2:62" ht="8.25" customHeight="1" x14ac:dyDescent="0.2">
      <c r="B35" s="349"/>
      <c r="C35" s="359"/>
      <c r="D35" s="359"/>
      <c r="E35" s="359"/>
      <c r="F35" s="359"/>
      <c r="G35" s="359"/>
      <c r="H35" s="317"/>
      <c r="I35" s="318"/>
      <c r="J35" s="318"/>
      <c r="K35" s="318"/>
      <c r="L35" s="318"/>
      <c r="M35" s="337"/>
      <c r="N35" s="317"/>
      <c r="O35" s="318"/>
      <c r="P35" s="318"/>
      <c r="Q35" s="318"/>
      <c r="R35" s="318"/>
      <c r="S35" s="337"/>
      <c r="T35" s="317"/>
      <c r="U35" s="318"/>
      <c r="V35" s="318"/>
      <c r="W35" s="318"/>
      <c r="X35" s="318"/>
      <c r="Y35" s="337"/>
      <c r="Z35" s="317"/>
      <c r="AA35" s="318"/>
      <c r="AB35" s="318"/>
      <c r="AC35" s="318"/>
      <c r="AD35" s="318"/>
      <c r="AE35" s="337"/>
      <c r="AF35" s="317"/>
      <c r="AG35" s="318"/>
      <c r="AH35" s="318"/>
      <c r="AI35" s="318"/>
      <c r="AJ35" s="318"/>
      <c r="AK35" s="337"/>
      <c r="AL35" s="317"/>
      <c r="AM35" s="318"/>
      <c r="AN35" s="318"/>
      <c r="AO35" s="318"/>
      <c r="AP35" s="318"/>
      <c r="AQ35" s="337"/>
      <c r="AR35" s="317"/>
      <c r="AS35" s="318"/>
      <c r="AT35" s="318"/>
      <c r="AU35" s="318"/>
      <c r="AV35" s="318"/>
      <c r="AW35" s="337"/>
      <c r="AX35" s="309"/>
      <c r="AY35" s="309"/>
      <c r="AZ35" s="309"/>
      <c r="BA35" s="309"/>
      <c r="BB35" s="309"/>
      <c r="BC35" s="311"/>
      <c r="BE35" s="324"/>
      <c r="BF35" s="313"/>
      <c r="BG35" s="307"/>
      <c r="BH35" s="308"/>
      <c r="BJ35" s="224"/>
    </row>
    <row r="36" spans="2:62" ht="8.25" customHeight="1" x14ac:dyDescent="0.2">
      <c r="B36" s="349"/>
      <c r="C36" s="359"/>
      <c r="D36" s="359"/>
      <c r="E36" s="359"/>
      <c r="F36" s="359"/>
      <c r="G36" s="359"/>
      <c r="H36" s="317"/>
      <c r="I36" s="318"/>
      <c r="J36" s="318"/>
      <c r="K36" s="318"/>
      <c r="L36" s="318"/>
      <c r="M36" s="337"/>
      <c r="N36" s="317"/>
      <c r="O36" s="318"/>
      <c r="P36" s="318"/>
      <c r="Q36" s="318"/>
      <c r="R36" s="318"/>
      <c r="S36" s="337"/>
      <c r="T36" s="317"/>
      <c r="U36" s="318"/>
      <c r="V36" s="318"/>
      <c r="W36" s="318"/>
      <c r="X36" s="318"/>
      <c r="Y36" s="337"/>
      <c r="Z36" s="317"/>
      <c r="AA36" s="318"/>
      <c r="AB36" s="318"/>
      <c r="AC36" s="318"/>
      <c r="AD36" s="318"/>
      <c r="AE36" s="337"/>
      <c r="AF36" s="317"/>
      <c r="AG36" s="318"/>
      <c r="AH36" s="318"/>
      <c r="AI36" s="318"/>
      <c r="AJ36" s="318"/>
      <c r="AK36" s="337"/>
      <c r="AL36" s="317"/>
      <c r="AM36" s="318"/>
      <c r="AN36" s="318"/>
      <c r="AO36" s="318"/>
      <c r="AP36" s="318"/>
      <c r="AQ36" s="337"/>
      <c r="AR36" s="317"/>
      <c r="AS36" s="318"/>
      <c r="AT36" s="318"/>
      <c r="AU36" s="318"/>
      <c r="AV36" s="318"/>
      <c r="AW36" s="337"/>
      <c r="AX36" s="309"/>
      <c r="AY36" s="309"/>
      <c r="AZ36" s="309"/>
      <c r="BA36" s="309"/>
      <c r="BB36" s="309"/>
      <c r="BC36" s="311"/>
      <c r="BE36" s="324"/>
      <c r="BF36" s="313"/>
      <c r="BG36" s="307"/>
      <c r="BH36" s="308"/>
      <c r="BJ36" s="224"/>
    </row>
    <row r="37" spans="2:62" ht="8.25" customHeight="1" thickBot="1" x14ac:dyDescent="0.25">
      <c r="B37" s="360"/>
      <c r="C37" s="361"/>
      <c r="D37" s="361"/>
      <c r="E37" s="361"/>
      <c r="F37" s="361"/>
      <c r="G37" s="361"/>
      <c r="H37" s="353"/>
      <c r="I37" s="351"/>
      <c r="J37" s="351"/>
      <c r="K37" s="351"/>
      <c r="L37" s="351"/>
      <c r="M37" s="352"/>
      <c r="N37" s="353"/>
      <c r="O37" s="351"/>
      <c r="P37" s="351"/>
      <c r="Q37" s="351"/>
      <c r="R37" s="351"/>
      <c r="S37" s="352"/>
      <c r="T37" s="353"/>
      <c r="U37" s="351"/>
      <c r="V37" s="351"/>
      <c r="W37" s="351"/>
      <c r="X37" s="351"/>
      <c r="Y37" s="352"/>
      <c r="Z37" s="353"/>
      <c r="AA37" s="351"/>
      <c r="AB37" s="351"/>
      <c r="AC37" s="351"/>
      <c r="AD37" s="351"/>
      <c r="AE37" s="352"/>
      <c r="AF37" s="353"/>
      <c r="AG37" s="351"/>
      <c r="AH37" s="351"/>
      <c r="AI37" s="351"/>
      <c r="AJ37" s="351"/>
      <c r="AK37" s="352"/>
      <c r="AL37" s="353"/>
      <c r="AM37" s="351"/>
      <c r="AN37" s="351"/>
      <c r="AO37" s="351"/>
      <c r="AP37" s="351"/>
      <c r="AQ37" s="352"/>
      <c r="AR37" s="353"/>
      <c r="AS37" s="351"/>
      <c r="AT37" s="351"/>
      <c r="AU37" s="351"/>
      <c r="AV37" s="351"/>
      <c r="AW37" s="352"/>
      <c r="AX37" s="310"/>
      <c r="AY37" s="310"/>
      <c r="AZ37" s="310"/>
      <c r="BA37" s="310"/>
      <c r="BB37" s="310"/>
      <c r="BC37" s="312"/>
      <c r="BE37" s="325"/>
      <c r="BF37" s="314"/>
      <c r="BG37" s="326"/>
      <c r="BH37" s="327"/>
      <c r="BJ37" s="224"/>
    </row>
    <row r="38" spans="2:62" ht="11.25" customHeight="1" x14ac:dyDescent="0.2">
      <c r="B38" s="225"/>
      <c r="C38" s="225"/>
      <c r="D38" s="225"/>
      <c r="E38" s="225"/>
      <c r="F38" s="225"/>
      <c r="G38" s="22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5"/>
      <c r="AK38" s="235"/>
      <c r="AL38" s="235"/>
      <c r="AM38" s="235"/>
      <c r="AN38" s="235"/>
      <c r="AO38" s="235"/>
      <c r="AP38" s="235"/>
      <c r="AQ38" s="235"/>
      <c r="AR38" s="235"/>
      <c r="AS38" s="235"/>
      <c r="AT38" s="235"/>
      <c r="AU38" s="235"/>
      <c r="AV38" s="235"/>
      <c r="AW38" s="235"/>
      <c r="AX38" s="235"/>
      <c r="AY38" s="235"/>
      <c r="AZ38" s="235"/>
      <c r="BA38" s="235"/>
      <c r="BB38" s="235"/>
      <c r="BC38" s="235"/>
    </row>
    <row r="39" spans="2:62" ht="11.25" customHeight="1" x14ac:dyDescent="0.2">
      <c r="B39" s="225"/>
      <c r="C39" s="225"/>
      <c r="D39" s="225"/>
      <c r="E39" s="225"/>
      <c r="F39" s="225"/>
      <c r="G39" s="225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  <c r="AO39" s="236"/>
      <c r="AP39" s="236"/>
      <c r="AQ39" s="236"/>
      <c r="AR39" s="236"/>
      <c r="AS39" s="236"/>
      <c r="AT39" s="236"/>
      <c r="AU39" s="236"/>
      <c r="AV39" s="236"/>
      <c r="AW39" s="236"/>
      <c r="AX39" s="236"/>
      <c r="AY39" s="236"/>
      <c r="AZ39" s="236"/>
      <c r="BA39" s="236"/>
      <c r="BB39" s="236"/>
      <c r="BC39" s="236"/>
    </row>
    <row r="40" spans="2:62" ht="11.25" customHeight="1" x14ac:dyDescent="0.2">
      <c r="B40" s="355"/>
      <c r="C40" s="355"/>
      <c r="D40" s="355"/>
      <c r="E40" s="355"/>
      <c r="F40" s="355"/>
      <c r="G40" s="354"/>
      <c r="H40" s="354" t="s">
        <v>173</v>
      </c>
      <c r="I40" s="354"/>
      <c r="J40" s="354"/>
      <c r="K40" s="354"/>
      <c r="L40" s="354"/>
      <c r="M40" s="354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</row>
    <row r="41" spans="2:62" ht="11.25" customHeight="1" x14ac:dyDescent="0.2">
      <c r="B41" s="355"/>
      <c r="C41" s="355"/>
      <c r="D41" s="355"/>
      <c r="E41" s="355"/>
      <c r="F41" s="355"/>
      <c r="G41" s="354"/>
      <c r="H41" s="354"/>
      <c r="I41" s="354"/>
      <c r="J41" s="354"/>
      <c r="K41" s="354"/>
      <c r="L41" s="354"/>
      <c r="M41" s="354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</row>
    <row r="42" spans="2:62" ht="11.25" customHeight="1" x14ac:dyDescent="0.2">
      <c r="B42" s="355"/>
      <c r="C42" s="355"/>
      <c r="D42" s="355"/>
      <c r="E42" s="355"/>
      <c r="F42" s="355"/>
      <c r="G42" s="354"/>
      <c r="H42" s="354"/>
      <c r="I42" s="354"/>
      <c r="J42" s="354"/>
      <c r="K42" s="354"/>
      <c r="L42" s="354"/>
      <c r="M42" s="354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</row>
    <row r="43" spans="2:62" ht="11.25" customHeight="1" thickBot="1" x14ac:dyDescent="0.25">
      <c r="B43" s="355"/>
      <c r="C43" s="355"/>
      <c r="D43" s="355"/>
      <c r="E43" s="355"/>
      <c r="F43" s="355"/>
      <c r="G43" s="354"/>
      <c r="H43" s="354"/>
      <c r="I43" s="354"/>
      <c r="J43" s="354"/>
      <c r="K43" s="354"/>
      <c r="L43" s="354"/>
      <c r="M43" s="354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</row>
    <row r="44" spans="2:62" ht="11.25" customHeight="1" x14ac:dyDescent="0.2">
      <c r="B44" s="355" t="s">
        <v>241</v>
      </c>
      <c r="C44" s="355"/>
      <c r="D44" s="355"/>
      <c r="E44" s="355"/>
      <c r="F44" s="355"/>
      <c r="G44" s="376"/>
      <c r="H44" s="227">
        <v>11</v>
      </c>
      <c r="I44" s="228">
        <v>13</v>
      </c>
      <c r="J44" s="229">
        <v>13</v>
      </c>
      <c r="K44" s="228">
        <v>5</v>
      </c>
      <c r="L44" s="229">
        <v>13</v>
      </c>
      <c r="M44" s="230">
        <v>11</v>
      </c>
      <c r="N44" s="355" t="s">
        <v>241</v>
      </c>
      <c r="O44" s="355"/>
      <c r="P44" s="355"/>
      <c r="Q44" s="355"/>
      <c r="R44" s="355"/>
      <c r="S44" s="355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  <c r="AO44" s="226"/>
      <c r="AP44" s="226"/>
      <c r="AQ44" s="226"/>
      <c r="AR44" s="226"/>
      <c r="AS44" s="226"/>
      <c r="AT44" s="226"/>
      <c r="AU44" s="226"/>
      <c r="AV44" s="226"/>
      <c r="AW44" s="226"/>
      <c r="AX44" s="226"/>
      <c r="AY44" s="226"/>
      <c r="AZ44" s="226"/>
      <c r="BA44" s="226"/>
      <c r="BB44" s="226"/>
      <c r="BC44" s="226"/>
    </row>
    <row r="45" spans="2:62" ht="11.25" customHeight="1" x14ac:dyDescent="0.2">
      <c r="B45" s="355"/>
      <c r="C45" s="355"/>
      <c r="D45" s="355"/>
      <c r="E45" s="355"/>
      <c r="F45" s="355"/>
      <c r="G45" s="376"/>
      <c r="H45" s="248">
        <v>13</v>
      </c>
      <c r="I45" s="245">
        <v>5</v>
      </c>
      <c r="J45" s="246">
        <v>13</v>
      </c>
      <c r="K45" s="247">
        <v>6</v>
      </c>
      <c r="L45" s="246">
        <v>13</v>
      </c>
      <c r="M45" s="249">
        <v>9</v>
      </c>
      <c r="N45" s="355"/>
      <c r="O45" s="355"/>
      <c r="P45" s="355"/>
      <c r="Q45" s="355"/>
      <c r="R45" s="355"/>
      <c r="S45" s="355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</row>
    <row r="46" spans="2:62" ht="11.25" customHeight="1" x14ac:dyDescent="0.2">
      <c r="B46" s="355"/>
      <c r="C46" s="355"/>
      <c r="D46" s="355"/>
      <c r="E46" s="355"/>
      <c r="F46" s="355"/>
      <c r="G46" s="376"/>
      <c r="H46" s="248">
        <v>13</v>
      </c>
      <c r="I46" s="245">
        <v>6</v>
      </c>
      <c r="J46" s="244"/>
      <c r="K46" s="245"/>
      <c r="L46" s="244">
        <v>13</v>
      </c>
      <c r="M46" s="250">
        <v>10</v>
      </c>
      <c r="N46" s="355"/>
      <c r="O46" s="355"/>
      <c r="P46" s="355"/>
      <c r="Q46" s="355"/>
      <c r="R46" s="355"/>
      <c r="S46" s="355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</row>
    <row r="47" spans="2:62" ht="11.25" customHeight="1" thickBot="1" x14ac:dyDescent="0.25">
      <c r="B47" s="355"/>
      <c r="C47" s="355"/>
      <c r="D47" s="355"/>
      <c r="E47" s="355"/>
      <c r="F47" s="355"/>
      <c r="G47" s="376"/>
      <c r="H47" s="231">
        <v>13</v>
      </c>
      <c r="I47" s="232">
        <v>4</v>
      </c>
      <c r="J47" s="233">
        <v>8</v>
      </c>
      <c r="K47" s="232">
        <v>13</v>
      </c>
      <c r="L47" s="233">
        <v>3</v>
      </c>
      <c r="M47" s="234">
        <v>13</v>
      </c>
      <c r="N47" s="356"/>
      <c r="O47" s="356"/>
      <c r="P47" s="356"/>
      <c r="Q47" s="356"/>
      <c r="R47" s="356"/>
      <c r="S47" s="35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  <c r="AW47" s="226"/>
      <c r="AX47" s="226"/>
      <c r="AY47" s="226"/>
      <c r="AZ47" s="226"/>
      <c r="BA47" s="226"/>
      <c r="BB47" s="226"/>
      <c r="BC47" s="226"/>
    </row>
    <row r="48" spans="2:62" ht="11.25" customHeight="1" x14ac:dyDescent="0.2">
      <c r="B48" s="355" t="s">
        <v>335</v>
      </c>
      <c r="C48" s="355"/>
      <c r="D48" s="355"/>
      <c r="E48" s="355"/>
      <c r="F48" s="355"/>
      <c r="G48" s="376"/>
      <c r="H48" s="227">
        <v>11</v>
      </c>
      <c r="I48" s="228">
        <v>13</v>
      </c>
      <c r="J48" s="229">
        <v>13</v>
      </c>
      <c r="K48" s="228">
        <v>4</v>
      </c>
      <c r="L48" s="229">
        <v>13</v>
      </c>
      <c r="M48" s="230">
        <v>9</v>
      </c>
      <c r="N48" s="227">
        <v>4</v>
      </c>
      <c r="O48" s="228">
        <v>13</v>
      </c>
      <c r="P48" s="229">
        <v>13</v>
      </c>
      <c r="Q48" s="228">
        <v>8</v>
      </c>
      <c r="R48" s="229">
        <v>7</v>
      </c>
      <c r="S48" s="230">
        <v>13</v>
      </c>
      <c r="T48" s="355" t="s">
        <v>335</v>
      </c>
      <c r="U48" s="355"/>
      <c r="V48" s="355"/>
      <c r="W48" s="355"/>
      <c r="X48" s="355"/>
      <c r="Y48" s="355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226"/>
      <c r="AQ48" s="226"/>
      <c r="AR48" s="226"/>
      <c r="AS48" s="226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</row>
    <row r="49" spans="2:55" ht="11.25" customHeight="1" x14ac:dyDescent="0.2">
      <c r="B49" s="355"/>
      <c r="C49" s="355"/>
      <c r="D49" s="355"/>
      <c r="E49" s="355"/>
      <c r="F49" s="355"/>
      <c r="G49" s="376"/>
      <c r="H49" s="248">
        <v>13</v>
      </c>
      <c r="I49" s="245">
        <v>10</v>
      </c>
      <c r="J49" s="246">
        <v>6</v>
      </c>
      <c r="K49" s="247">
        <v>13</v>
      </c>
      <c r="L49" s="246">
        <v>11</v>
      </c>
      <c r="M49" s="249">
        <v>13</v>
      </c>
      <c r="N49" s="248">
        <v>2</v>
      </c>
      <c r="O49" s="245">
        <v>13</v>
      </c>
      <c r="P49" s="246">
        <v>13</v>
      </c>
      <c r="Q49" s="247">
        <v>10</v>
      </c>
      <c r="R49" s="246">
        <v>13</v>
      </c>
      <c r="S49" s="249">
        <v>12</v>
      </c>
      <c r="T49" s="355"/>
      <c r="U49" s="355"/>
      <c r="V49" s="355"/>
      <c r="W49" s="355"/>
      <c r="X49" s="355"/>
      <c r="Y49" s="355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226"/>
      <c r="AZ49" s="226"/>
      <c r="BA49" s="226"/>
      <c r="BB49" s="226"/>
      <c r="BC49" s="226"/>
    </row>
    <row r="50" spans="2:55" ht="11.25" customHeight="1" x14ac:dyDescent="0.2">
      <c r="B50" s="355"/>
      <c r="C50" s="355"/>
      <c r="D50" s="355"/>
      <c r="E50" s="355"/>
      <c r="F50" s="355"/>
      <c r="G50" s="376"/>
      <c r="H50" s="248">
        <v>13</v>
      </c>
      <c r="I50" s="245">
        <v>6</v>
      </c>
      <c r="J50" s="244"/>
      <c r="K50" s="245"/>
      <c r="L50" s="244">
        <v>13</v>
      </c>
      <c r="M50" s="250">
        <v>8</v>
      </c>
      <c r="N50" s="248">
        <v>9</v>
      </c>
      <c r="O50" s="245">
        <v>10</v>
      </c>
      <c r="P50" s="244"/>
      <c r="Q50" s="245"/>
      <c r="R50" s="244">
        <v>12</v>
      </c>
      <c r="S50" s="250">
        <v>10</v>
      </c>
      <c r="T50" s="355"/>
      <c r="U50" s="355"/>
      <c r="V50" s="355"/>
      <c r="W50" s="355"/>
      <c r="X50" s="355"/>
      <c r="Y50" s="355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Y50" s="226"/>
      <c r="AZ50" s="226"/>
      <c r="BA50" s="226"/>
      <c r="BB50" s="226"/>
      <c r="BC50" s="226"/>
    </row>
    <row r="51" spans="2:55" ht="11.25" customHeight="1" thickBot="1" x14ac:dyDescent="0.25">
      <c r="B51" s="355"/>
      <c r="C51" s="355"/>
      <c r="D51" s="355"/>
      <c r="E51" s="355"/>
      <c r="F51" s="355"/>
      <c r="G51" s="376"/>
      <c r="H51" s="231">
        <v>13</v>
      </c>
      <c r="I51" s="232">
        <v>4</v>
      </c>
      <c r="J51" s="233">
        <v>13</v>
      </c>
      <c r="K51" s="232">
        <v>4</v>
      </c>
      <c r="L51" s="233">
        <v>2</v>
      </c>
      <c r="M51" s="234">
        <v>13</v>
      </c>
      <c r="N51" s="231">
        <v>5</v>
      </c>
      <c r="O51" s="232">
        <v>13</v>
      </c>
      <c r="P51" s="233">
        <v>12</v>
      </c>
      <c r="Q51" s="232">
        <v>13</v>
      </c>
      <c r="R51" s="233">
        <v>5</v>
      </c>
      <c r="S51" s="234">
        <v>13</v>
      </c>
      <c r="T51" s="356"/>
      <c r="U51" s="356"/>
      <c r="V51" s="356"/>
      <c r="W51" s="356"/>
      <c r="X51" s="356"/>
      <c r="Y51" s="35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B51" s="226"/>
      <c r="BC51" s="226"/>
    </row>
    <row r="52" spans="2:55" ht="11.25" customHeight="1" x14ac:dyDescent="0.2">
      <c r="B52" s="355" t="s">
        <v>160</v>
      </c>
      <c r="C52" s="355"/>
      <c r="D52" s="355"/>
      <c r="E52" s="355"/>
      <c r="F52" s="355"/>
      <c r="G52" s="376"/>
      <c r="H52" s="227">
        <v>3</v>
      </c>
      <c r="I52" s="228">
        <v>13</v>
      </c>
      <c r="J52" s="229">
        <v>6</v>
      </c>
      <c r="K52" s="228">
        <v>13</v>
      </c>
      <c r="L52" s="229">
        <v>13</v>
      </c>
      <c r="M52" s="230">
        <v>8</v>
      </c>
      <c r="N52" s="227">
        <v>10</v>
      </c>
      <c r="O52" s="228">
        <v>13</v>
      </c>
      <c r="P52" s="229">
        <v>5</v>
      </c>
      <c r="Q52" s="228">
        <v>13</v>
      </c>
      <c r="R52" s="229">
        <v>12</v>
      </c>
      <c r="S52" s="230">
        <v>13</v>
      </c>
      <c r="T52" s="227">
        <v>13</v>
      </c>
      <c r="U52" s="228">
        <v>9</v>
      </c>
      <c r="V52" s="229">
        <v>13</v>
      </c>
      <c r="W52" s="228">
        <v>6</v>
      </c>
      <c r="X52" s="229">
        <v>5</v>
      </c>
      <c r="Y52" s="230">
        <v>13</v>
      </c>
      <c r="Z52" s="355" t="s">
        <v>160</v>
      </c>
      <c r="AA52" s="355"/>
      <c r="AB52" s="355"/>
      <c r="AC52" s="355"/>
      <c r="AD52" s="355"/>
      <c r="AE52" s="355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Y52" s="226"/>
      <c r="AZ52" s="226"/>
      <c r="BA52" s="226"/>
      <c r="BB52" s="226"/>
      <c r="BC52" s="226"/>
    </row>
    <row r="53" spans="2:55" ht="11.25" customHeight="1" x14ac:dyDescent="0.2">
      <c r="B53" s="355"/>
      <c r="C53" s="355"/>
      <c r="D53" s="355"/>
      <c r="E53" s="355"/>
      <c r="F53" s="355"/>
      <c r="G53" s="376"/>
      <c r="H53" s="248">
        <v>13</v>
      </c>
      <c r="I53" s="245">
        <v>6</v>
      </c>
      <c r="J53" s="246">
        <v>13</v>
      </c>
      <c r="K53" s="247">
        <v>10</v>
      </c>
      <c r="L53" s="246">
        <v>3</v>
      </c>
      <c r="M53" s="249">
        <v>13</v>
      </c>
      <c r="N53" s="248">
        <v>13</v>
      </c>
      <c r="O53" s="245">
        <v>10</v>
      </c>
      <c r="P53" s="246">
        <v>13</v>
      </c>
      <c r="Q53" s="247">
        <v>1</v>
      </c>
      <c r="R53" s="246">
        <v>13</v>
      </c>
      <c r="S53" s="249">
        <v>11</v>
      </c>
      <c r="T53" s="248">
        <v>13</v>
      </c>
      <c r="U53" s="245">
        <v>8</v>
      </c>
      <c r="V53" s="246">
        <v>12</v>
      </c>
      <c r="W53" s="247">
        <v>13</v>
      </c>
      <c r="X53" s="246">
        <v>6</v>
      </c>
      <c r="Y53" s="249">
        <v>13</v>
      </c>
      <c r="Z53" s="355"/>
      <c r="AA53" s="355"/>
      <c r="AB53" s="355"/>
      <c r="AC53" s="355"/>
      <c r="AD53" s="355"/>
      <c r="AE53" s="355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Y53" s="226"/>
      <c r="AZ53" s="226"/>
      <c r="BA53" s="226"/>
      <c r="BB53" s="226"/>
      <c r="BC53" s="226"/>
    </row>
    <row r="54" spans="2:55" ht="11.25" customHeight="1" x14ac:dyDescent="0.2">
      <c r="B54" s="355"/>
      <c r="C54" s="355"/>
      <c r="D54" s="355"/>
      <c r="E54" s="355"/>
      <c r="F54" s="355"/>
      <c r="G54" s="376"/>
      <c r="H54" s="248">
        <v>5</v>
      </c>
      <c r="I54" s="245">
        <v>13</v>
      </c>
      <c r="J54" s="244"/>
      <c r="K54" s="245"/>
      <c r="L54" s="244">
        <v>13</v>
      </c>
      <c r="M54" s="250">
        <v>4</v>
      </c>
      <c r="N54" s="248">
        <v>6</v>
      </c>
      <c r="O54" s="245">
        <v>13</v>
      </c>
      <c r="P54" s="244"/>
      <c r="Q54" s="245"/>
      <c r="R54" s="244">
        <v>13</v>
      </c>
      <c r="S54" s="250">
        <v>6</v>
      </c>
      <c r="T54" s="248">
        <v>13</v>
      </c>
      <c r="U54" s="245">
        <v>10</v>
      </c>
      <c r="V54" s="244"/>
      <c r="W54" s="245"/>
      <c r="X54" s="244">
        <v>13</v>
      </c>
      <c r="Y54" s="250">
        <v>11</v>
      </c>
      <c r="Z54" s="355"/>
      <c r="AA54" s="355"/>
      <c r="AB54" s="355"/>
      <c r="AC54" s="355"/>
      <c r="AD54" s="355"/>
      <c r="AE54" s="355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</row>
    <row r="55" spans="2:55" ht="11.25" customHeight="1" thickBot="1" x14ac:dyDescent="0.25">
      <c r="B55" s="355"/>
      <c r="C55" s="355"/>
      <c r="D55" s="355"/>
      <c r="E55" s="355"/>
      <c r="F55" s="355"/>
      <c r="G55" s="376"/>
      <c r="H55" s="231">
        <v>13</v>
      </c>
      <c r="I55" s="232">
        <v>0</v>
      </c>
      <c r="J55" s="233">
        <v>6</v>
      </c>
      <c r="K55" s="232">
        <v>13</v>
      </c>
      <c r="L55" s="233">
        <v>0</v>
      </c>
      <c r="M55" s="234">
        <v>13</v>
      </c>
      <c r="N55" s="231">
        <v>0</v>
      </c>
      <c r="O55" s="232">
        <v>13</v>
      </c>
      <c r="P55" s="233">
        <v>3</v>
      </c>
      <c r="Q55" s="232">
        <v>13</v>
      </c>
      <c r="R55" s="233">
        <v>2</v>
      </c>
      <c r="S55" s="234">
        <v>13</v>
      </c>
      <c r="T55" s="231">
        <v>7</v>
      </c>
      <c r="U55" s="232">
        <v>13</v>
      </c>
      <c r="V55" s="233">
        <v>5</v>
      </c>
      <c r="W55" s="232">
        <v>13</v>
      </c>
      <c r="X55" s="233">
        <v>13</v>
      </c>
      <c r="Y55" s="234">
        <v>5</v>
      </c>
      <c r="Z55" s="356"/>
      <c r="AA55" s="356"/>
      <c r="AB55" s="356"/>
      <c r="AC55" s="356"/>
      <c r="AD55" s="356"/>
      <c r="AE55" s="35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  <c r="AQ55" s="226"/>
      <c r="AR55" s="226"/>
      <c r="AS55" s="226"/>
      <c r="AT55" s="226"/>
      <c r="AU55" s="226"/>
      <c r="AV55" s="226"/>
      <c r="AW55" s="226"/>
      <c r="AX55" s="226"/>
      <c r="AY55" s="226"/>
      <c r="AZ55" s="226"/>
      <c r="BA55" s="226"/>
      <c r="BB55" s="226"/>
      <c r="BC55" s="226"/>
    </row>
    <row r="56" spans="2:55" ht="11.25" customHeight="1" x14ac:dyDescent="0.2">
      <c r="B56" s="355" t="s">
        <v>161</v>
      </c>
      <c r="C56" s="355"/>
      <c r="D56" s="355"/>
      <c r="E56" s="355"/>
      <c r="F56" s="355"/>
      <c r="G56" s="376"/>
      <c r="H56" s="227">
        <v>10</v>
      </c>
      <c r="I56" s="228">
        <v>13</v>
      </c>
      <c r="J56" s="229">
        <v>9</v>
      </c>
      <c r="K56" s="228">
        <v>13</v>
      </c>
      <c r="L56" s="229">
        <v>13</v>
      </c>
      <c r="M56" s="230">
        <v>6</v>
      </c>
      <c r="N56" s="227">
        <v>2</v>
      </c>
      <c r="O56" s="228">
        <v>13</v>
      </c>
      <c r="P56" s="229">
        <v>13</v>
      </c>
      <c r="Q56" s="228">
        <v>4</v>
      </c>
      <c r="R56" s="229">
        <v>10</v>
      </c>
      <c r="S56" s="230">
        <v>13</v>
      </c>
      <c r="T56" s="227">
        <v>13</v>
      </c>
      <c r="U56" s="228">
        <v>12</v>
      </c>
      <c r="V56" s="229">
        <v>13</v>
      </c>
      <c r="W56" s="228">
        <v>10</v>
      </c>
      <c r="X56" s="229">
        <v>13</v>
      </c>
      <c r="Y56" s="230">
        <v>12</v>
      </c>
      <c r="Z56" s="227">
        <v>6</v>
      </c>
      <c r="AA56" s="228">
        <v>13</v>
      </c>
      <c r="AB56" s="229">
        <v>13</v>
      </c>
      <c r="AC56" s="228">
        <v>10</v>
      </c>
      <c r="AD56" s="229">
        <v>6</v>
      </c>
      <c r="AE56" s="230">
        <v>13</v>
      </c>
      <c r="AF56" s="355" t="s">
        <v>161</v>
      </c>
      <c r="AG56" s="355"/>
      <c r="AH56" s="355"/>
      <c r="AI56" s="355"/>
      <c r="AJ56" s="355"/>
      <c r="AK56" s="355"/>
      <c r="AL56" s="226"/>
      <c r="AM56" s="226"/>
      <c r="AN56" s="226"/>
      <c r="AO56" s="226"/>
      <c r="AP56" s="226"/>
      <c r="AQ56" s="226"/>
      <c r="AR56" s="226"/>
      <c r="AS56" s="226"/>
      <c r="AT56" s="226"/>
      <c r="AU56" s="226"/>
      <c r="AV56" s="226"/>
      <c r="AW56" s="226"/>
      <c r="AX56" s="226"/>
      <c r="AY56" s="226"/>
      <c r="AZ56" s="226"/>
      <c r="BA56" s="226"/>
      <c r="BB56" s="226"/>
      <c r="BC56" s="226"/>
    </row>
    <row r="57" spans="2:55" ht="11.25" customHeight="1" x14ac:dyDescent="0.2">
      <c r="B57" s="355"/>
      <c r="C57" s="355"/>
      <c r="D57" s="355"/>
      <c r="E57" s="355"/>
      <c r="F57" s="355"/>
      <c r="G57" s="376"/>
      <c r="H57" s="248">
        <v>13</v>
      </c>
      <c r="I57" s="245">
        <v>9</v>
      </c>
      <c r="J57" s="246">
        <v>13</v>
      </c>
      <c r="K57" s="247">
        <v>12</v>
      </c>
      <c r="L57" s="246">
        <v>4</v>
      </c>
      <c r="M57" s="249">
        <v>13</v>
      </c>
      <c r="N57" s="248">
        <v>13</v>
      </c>
      <c r="O57" s="245">
        <v>9</v>
      </c>
      <c r="P57" s="246">
        <v>4</v>
      </c>
      <c r="Q57" s="247">
        <v>13</v>
      </c>
      <c r="R57" s="246">
        <v>11</v>
      </c>
      <c r="S57" s="249">
        <v>13</v>
      </c>
      <c r="T57" s="248">
        <v>12</v>
      </c>
      <c r="U57" s="245">
        <v>13</v>
      </c>
      <c r="V57" s="246">
        <v>13</v>
      </c>
      <c r="W57" s="247">
        <v>12</v>
      </c>
      <c r="X57" s="246">
        <v>4</v>
      </c>
      <c r="Y57" s="249">
        <v>13</v>
      </c>
      <c r="Z57" s="248">
        <v>9</v>
      </c>
      <c r="AA57" s="245">
        <v>13</v>
      </c>
      <c r="AB57" s="246">
        <v>13</v>
      </c>
      <c r="AC57" s="247">
        <v>10</v>
      </c>
      <c r="AD57" s="246">
        <v>7</v>
      </c>
      <c r="AE57" s="249">
        <v>13</v>
      </c>
      <c r="AF57" s="355"/>
      <c r="AG57" s="355"/>
      <c r="AH57" s="355"/>
      <c r="AI57" s="355"/>
      <c r="AJ57" s="355"/>
      <c r="AK57" s="355"/>
      <c r="AL57" s="226"/>
      <c r="AM57" s="226"/>
      <c r="AN57" s="226"/>
      <c r="AO57" s="226"/>
      <c r="AP57" s="226"/>
      <c r="AQ57" s="226"/>
      <c r="AR57" s="226"/>
      <c r="AS57" s="226"/>
      <c r="AT57" s="226"/>
      <c r="AU57" s="226"/>
      <c r="AV57" s="226"/>
      <c r="AW57" s="226"/>
      <c r="AX57" s="226"/>
      <c r="AY57" s="226"/>
      <c r="AZ57" s="226"/>
      <c r="BA57" s="226"/>
      <c r="BB57" s="226"/>
      <c r="BC57" s="226"/>
    </row>
    <row r="58" spans="2:55" ht="11.25" customHeight="1" x14ac:dyDescent="0.2">
      <c r="B58" s="355"/>
      <c r="C58" s="355"/>
      <c r="D58" s="355"/>
      <c r="E58" s="355"/>
      <c r="F58" s="355"/>
      <c r="G58" s="376"/>
      <c r="H58" s="248">
        <v>9</v>
      </c>
      <c r="I58" s="245">
        <v>13</v>
      </c>
      <c r="J58" s="244"/>
      <c r="K58" s="245"/>
      <c r="L58" s="244">
        <v>3</v>
      </c>
      <c r="M58" s="250">
        <v>13</v>
      </c>
      <c r="N58" s="248">
        <v>10</v>
      </c>
      <c r="O58" s="245">
        <v>9</v>
      </c>
      <c r="P58" s="244"/>
      <c r="Q58" s="245"/>
      <c r="R58" s="244">
        <v>5</v>
      </c>
      <c r="S58" s="250">
        <v>13</v>
      </c>
      <c r="T58" s="248">
        <v>4</v>
      </c>
      <c r="U58" s="245">
        <v>13</v>
      </c>
      <c r="V58" s="244"/>
      <c r="W58" s="245"/>
      <c r="X58" s="244">
        <v>6</v>
      </c>
      <c r="Y58" s="250">
        <v>13</v>
      </c>
      <c r="Z58" s="248">
        <v>1</v>
      </c>
      <c r="AA58" s="245">
        <v>13</v>
      </c>
      <c r="AB58" s="244"/>
      <c r="AC58" s="245"/>
      <c r="AD58" s="244">
        <v>10</v>
      </c>
      <c r="AE58" s="250">
        <v>13</v>
      </c>
      <c r="AF58" s="355"/>
      <c r="AG58" s="355"/>
      <c r="AH58" s="355"/>
      <c r="AI58" s="355"/>
      <c r="AJ58" s="355"/>
      <c r="AK58" s="355"/>
      <c r="AL58" s="226"/>
      <c r="AM58" s="226"/>
      <c r="AN58" s="226"/>
      <c r="AO58" s="226"/>
      <c r="AP58" s="226"/>
      <c r="AQ58" s="226"/>
      <c r="AR58" s="226"/>
      <c r="AS58" s="226"/>
      <c r="AT58" s="226"/>
      <c r="AU58" s="226"/>
      <c r="AV58" s="226"/>
      <c r="AW58" s="226"/>
      <c r="AX58" s="226"/>
      <c r="AY58" s="226"/>
      <c r="AZ58" s="226"/>
      <c r="BA58" s="226"/>
      <c r="BB58" s="226"/>
      <c r="BC58" s="226"/>
    </row>
    <row r="59" spans="2:55" ht="11.25" customHeight="1" thickBot="1" x14ac:dyDescent="0.25">
      <c r="B59" s="355"/>
      <c r="C59" s="355"/>
      <c r="D59" s="355"/>
      <c r="E59" s="355"/>
      <c r="F59" s="355"/>
      <c r="G59" s="376"/>
      <c r="H59" s="231">
        <v>13</v>
      </c>
      <c r="I59" s="232">
        <v>1</v>
      </c>
      <c r="J59" s="233">
        <v>13</v>
      </c>
      <c r="K59" s="232">
        <v>0</v>
      </c>
      <c r="L59" s="233">
        <v>10</v>
      </c>
      <c r="M59" s="234">
        <v>13</v>
      </c>
      <c r="N59" s="231">
        <v>2</v>
      </c>
      <c r="O59" s="232">
        <v>13</v>
      </c>
      <c r="P59" s="233">
        <v>0</v>
      </c>
      <c r="Q59" s="232">
        <v>13</v>
      </c>
      <c r="R59" s="233">
        <v>4</v>
      </c>
      <c r="S59" s="234">
        <v>13</v>
      </c>
      <c r="T59" s="231">
        <v>11</v>
      </c>
      <c r="U59" s="232">
        <v>12</v>
      </c>
      <c r="V59" s="233">
        <v>11</v>
      </c>
      <c r="W59" s="232">
        <v>13</v>
      </c>
      <c r="X59" s="233">
        <v>5</v>
      </c>
      <c r="Y59" s="234">
        <v>13</v>
      </c>
      <c r="Z59" s="231">
        <v>4</v>
      </c>
      <c r="AA59" s="232">
        <v>13</v>
      </c>
      <c r="AB59" s="233">
        <v>10</v>
      </c>
      <c r="AC59" s="232">
        <v>11</v>
      </c>
      <c r="AD59" s="233">
        <v>6</v>
      </c>
      <c r="AE59" s="234">
        <v>13</v>
      </c>
      <c r="AF59" s="356"/>
      <c r="AG59" s="356"/>
      <c r="AH59" s="356"/>
      <c r="AI59" s="356"/>
      <c r="AJ59" s="356"/>
      <c r="AK59" s="35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</row>
    <row r="60" spans="2:55" ht="11.25" customHeight="1" x14ac:dyDescent="0.2">
      <c r="B60" s="355" t="s">
        <v>189</v>
      </c>
      <c r="C60" s="355"/>
      <c r="D60" s="355"/>
      <c r="E60" s="355"/>
      <c r="F60" s="355"/>
      <c r="G60" s="376"/>
      <c r="H60" s="227">
        <v>3</v>
      </c>
      <c r="I60" s="228">
        <v>13</v>
      </c>
      <c r="J60" s="229">
        <v>13</v>
      </c>
      <c r="K60" s="228">
        <v>5</v>
      </c>
      <c r="L60" s="229">
        <v>8</v>
      </c>
      <c r="M60" s="230">
        <v>13</v>
      </c>
      <c r="N60" s="227">
        <v>13</v>
      </c>
      <c r="O60" s="228">
        <v>11</v>
      </c>
      <c r="P60" s="229">
        <v>8</v>
      </c>
      <c r="Q60" s="228">
        <v>13</v>
      </c>
      <c r="R60" s="229">
        <v>13</v>
      </c>
      <c r="S60" s="230">
        <v>2</v>
      </c>
      <c r="T60" s="227">
        <v>13</v>
      </c>
      <c r="U60" s="228">
        <v>4</v>
      </c>
      <c r="V60" s="229">
        <v>4</v>
      </c>
      <c r="W60" s="228">
        <v>13</v>
      </c>
      <c r="X60" s="229">
        <v>13</v>
      </c>
      <c r="Y60" s="230">
        <v>8</v>
      </c>
      <c r="Z60" s="227">
        <v>3</v>
      </c>
      <c r="AA60" s="228">
        <v>13</v>
      </c>
      <c r="AB60" s="229">
        <v>8</v>
      </c>
      <c r="AC60" s="228">
        <v>13</v>
      </c>
      <c r="AD60" s="229">
        <v>13</v>
      </c>
      <c r="AE60" s="230">
        <v>9</v>
      </c>
      <c r="AF60" s="227">
        <v>13</v>
      </c>
      <c r="AG60" s="228">
        <v>10</v>
      </c>
      <c r="AH60" s="229">
        <v>13</v>
      </c>
      <c r="AI60" s="228">
        <v>7</v>
      </c>
      <c r="AJ60" s="229">
        <v>13</v>
      </c>
      <c r="AK60" s="230">
        <v>10</v>
      </c>
      <c r="AL60" s="355" t="s">
        <v>189</v>
      </c>
      <c r="AM60" s="355"/>
      <c r="AN60" s="355"/>
      <c r="AO60" s="355"/>
      <c r="AP60" s="355"/>
      <c r="AQ60" s="355"/>
      <c r="AR60" s="226"/>
      <c r="AS60" s="226"/>
      <c r="AT60" s="226"/>
      <c r="AU60" s="226"/>
      <c r="AV60" s="226"/>
      <c r="AW60" s="226"/>
      <c r="AX60" s="226"/>
      <c r="AY60" s="226"/>
      <c r="AZ60" s="226"/>
      <c r="BA60" s="226"/>
      <c r="BB60" s="226"/>
      <c r="BC60" s="226"/>
    </row>
    <row r="61" spans="2:55" ht="11.25" customHeight="1" x14ac:dyDescent="0.2">
      <c r="B61" s="355"/>
      <c r="C61" s="355"/>
      <c r="D61" s="355"/>
      <c r="E61" s="355"/>
      <c r="F61" s="355"/>
      <c r="G61" s="376"/>
      <c r="H61" s="248">
        <v>13</v>
      </c>
      <c r="I61" s="245">
        <v>7</v>
      </c>
      <c r="J61" s="246">
        <v>8</v>
      </c>
      <c r="K61" s="247">
        <v>13</v>
      </c>
      <c r="L61" s="246">
        <v>7</v>
      </c>
      <c r="M61" s="249">
        <v>13</v>
      </c>
      <c r="N61" s="248">
        <v>13</v>
      </c>
      <c r="O61" s="245">
        <v>9</v>
      </c>
      <c r="P61" s="246">
        <v>9</v>
      </c>
      <c r="Q61" s="247">
        <v>13</v>
      </c>
      <c r="R61" s="246">
        <v>13</v>
      </c>
      <c r="S61" s="249">
        <v>6</v>
      </c>
      <c r="T61" s="248">
        <v>13</v>
      </c>
      <c r="U61" s="245">
        <v>7</v>
      </c>
      <c r="V61" s="246">
        <v>13</v>
      </c>
      <c r="W61" s="247">
        <v>8</v>
      </c>
      <c r="X61" s="246">
        <v>11</v>
      </c>
      <c r="Y61" s="249">
        <v>13</v>
      </c>
      <c r="Z61" s="248">
        <v>7</v>
      </c>
      <c r="AA61" s="245">
        <v>13</v>
      </c>
      <c r="AB61" s="246">
        <v>13</v>
      </c>
      <c r="AC61" s="247">
        <v>5</v>
      </c>
      <c r="AD61" s="246">
        <v>11</v>
      </c>
      <c r="AE61" s="249">
        <v>13</v>
      </c>
      <c r="AF61" s="248">
        <v>13</v>
      </c>
      <c r="AG61" s="245">
        <v>7</v>
      </c>
      <c r="AH61" s="246">
        <v>5</v>
      </c>
      <c r="AI61" s="247">
        <v>13</v>
      </c>
      <c r="AJ61" s="246">
        <v>11</v>
      </c>
      <c r="AK61" s="249">
        <v>13</v>
      </c>
      <c r="AL61" s="355"/>
      <c r="AM61" s="355"/>
      <c r="AN61" s="355"/>
      <c r="AO61" s="355"/>
      <c r="AP61" s="355"/>
      <c r="AQ61" s="355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</row>
    <row r="62" spans="2:55" ht="11.25" customHeight="1" x14ac:dyDescent="0.2">
      <c r="B62" s="355"/>
      <c r="C62" s="355"/>
      <c r="D62" s="355"/>
      <c r="E62" s="355"/>
      <c r="F62" s="355"/>
      <c r="G62" s="376"/>
      <c r="H62" s="248">
        <v>5</v>
      </c>
      <c r="I62" s="245">
        <v>13</v>
      </c>
      <c r="J62" s="244"/>
      <c r="K62" s="245"/>
      <c r="L62" s="244">
        <v>13</v>
      </c>
      <c r="M62" s="250">
        <v>9</v>
      </c>
      <c r="N62" s="248">
        <v>2</v>
      </c>
      <c r="O62" s="245">
        <v>13</v>
      </c>
      <c r="P62" s="244"/>
      <c r="Q62" s="245"/>
      <c r="R62" s="244">
        <v>0</v>
      </c>
      <c r="S62" s="250">
        <v>13</v>
      </c>
      <c r="T62" s="248">
        <v>1</v>
      </c>
      <c r="U62" s="245">
        <v>13</v>
      </c>
      <c r="V62" s="244"/>
      <c r="W62" s="245"/>
      <c r="X62" s="244">
        <v>13</v>
      </c>
      <c r="Y62" s="250">
        <v>12</v>
      </c>
      <c r="Z62" s="248">
        <v>9</v>
      </c>
      <c r="AA62" s="245">
        <v>13</v>
      </c>
      <c r="AB62" s="244"/>
      <c r="AC62" s="245"/>
      <c r="AD62" s="244">
        <v>5</v>
      </c>
      <c r="AE62" s="250">
        <v>13</v>
      </c>
      <c r="AF62" s="248">
        <v>4</v>
      </c>
      <c r="AG62" s="245">
        <v>13</v>
      </c>
      <c r="AH62" s="244"/>
      <c r="AI62" s="245"/>
      <c r="AJ62" s="244">
        <v>10</v>
      </c>
      <c r="AK62" s="250">
        <v>13</v>
      </c>
      <c r="AL62" s="355"/>
      <c r="AM62" s="355"/>
      <c r="AN62" s="355"/>
      <c r="AO62" s="355"/>
      <c r="AP62" s="355"/>
      <c r="AQ62" s="355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</row>
    <row r="63" spans="2:55" ht="11.25" customHeight="1" thickBot="1" x14ac:dyDescent="0.25">
      <c r="B63" s="355"/>
      <c r="C63" s="355"/>
      <c r="D63" s="355"/>
      <c r="E63" s="355"/>
      <c r="F63" s="355"/>
      <c r="G63" s="376"/>
      <c r="H63" s="231">
        <v>5</v>
      </c>
      <c r="I63" s="232">
        <v>13</v>
      </c>
      <c r="J63" s="233">
        <v>13</v>
      </c>
      <c r="K63" s="232">
        <v>12</v>
      </c>
      <c r="L63" s="233">
        <v>7</v>
      </c>
      <c r="M63" s="234">
        <v>13</v>
      </c>
      <c r="N63" s="231">
        <v>13</v>
      </c>
      <c r="O63" s="232">
        <v>10</v>
      </c>
      <c r="P63" s="233">
        <v>13</v>
      </c>
      <c r="Q63" s="232">
        <v>7</v>
      </c>
      <c r="R63" s="233">
        <v>10</v>
      </c>
      <c r="S63" s="234">
        <v>13</v>
      </c>
      <c r="T63" s="231">
        <v>9</v>
      </c>
      <c r="U63" s="232">
        <v>13</v>
      </c>
      <c r="V63" s="233">
        <v>10</v>
      </c>
      <c r="W63" s="232">
        <v>13</v>
      </c>
      <c r="X63" s="233">
        <v>7</v>
      </c>
      <c r="Y63" s="234">
        <v>13</v>
      </c>
      <c r="Z63" s="231">
        <v>3</v>
      </c>
      <c r="AA63" s="232">
        <v>13</v>
      </c>
      <c r="AB63" s="233">
        <v>6</v>
      </c>
      <c r="AC63" s="232">
        <v>13</v>
      </c>
      <c r="AD63" s="233">
        <v>13</v>
      </c>
      <c r="AE63" s="234">
        <v>9</v>
      </c>
      <c r="AF63" s="231">
        <v>3</v>
      </c>
      <c r="AG63" s="232">
        <v>13</v>
      </c>
      <c r="AH63" s="233">
        <v>8</v>
      </c>
      <c r="AI63" s="232">
        <v>13</v>
      </c>
      <c r="AJ63" s="233">
        <v>7</v>
      </c>
      <c r="AK63" s="234">
        <v>13</v>
      </c>
      <c r="AL63" s="356"/>
      <c r="AM63" s="356"/>
      <c r="AN63" s="356"/>
      <c r="AO63" s="356"/>
      <c r="AP63" s="356"/>
      <c r="AQ63" s="356"/>
      <c r="AR63" s="226"/>
      <c r="AS63" s="226"/>
      <c r="AT63" s="226"/>
      <c r="AU63" s="226"/>
      <c r="AV63" s="226"/>
      <c r="AW63" s="226"/>
      <c r="AX63" s="226"/>
      <c r="AY63" s="226"/>
      <c r="AZ63" s="226"/>
      <c r="BA63" s="226"/>
      <c r="BB63" s="226"/>
      <c r="BC63" s="226"/>
    </row>
    <row r="64" spans="2:55" ht="11.25" customHeight="1" x14ac:dyDescent="0.2">
      <c r="B64" s="355" t="s">
        <v>233</v>
      </c>
      <c r="C64" s="355"/>
      <c r="D64" s="355"/>
      <c r="E64" s="355"/>
      <c r="F64" s="355"/>
      <c r="G64" s="376"/>
      <c r="H64" s="227">
        <v>5</v>
      </c>
      <c r="I64" s="228">
        <v>13</v>
      </c>
      <c r="J64" s="229">
        <v>13</v>
      </c>
      <c r="K64" s="228">
        <v>6</v>
      </c>
      <c r="L64" s="229">
        <v>12</v>
      </c>
      <c r="M64" s="230">
        <v>13</v>
      </c>
      <c r="N64" s="227">
        <v>13</v>
      </c>
      <c r="O64" s="228">
        <v>12</v>
      </c>
      <c r="P64" s="229">
        <v>13</v>
      </c>
      <c r="Q64" s="228">
        <v>4</v>
      </c>
      <c r="R64" s="229">
        <v>12</v>
      </c>
      <c r="S64" s="230">
        <v>13</v>
      </c>
      <c r="T64" s="227">
        <v>9</v>
      </c>
      <c r="U64" s="228">
        <v>13</v>
      </c>
      <c r="V64" s="229">
        <v>9</v>
      </c>
      <c r="W64" s="228">
        <v>13</v>
      </c>
      <c r="X64" s="229">
        <v>3</v>
      </c>
      <c r="Y64" s="230">
        <v>13</v>
      </c>
      <c r="Z64" s="227">
        <v>13</v>
      </c>
      <c r="AA64" s="228">
        <v>9</v>
      </c>
      <c r="AB64" s="229">
        <v>7</v>
      </c>
      <c r="AC64" s="228">
        <v>13</v>
      </c>
      <c r="AD64" s="229">
        <v>3</v>
      </c>
      <c r="AE64" s="230">
        <v>13</v>
      </c>
      <c r="AF64" s="227">
        <v>8</v>
      </c>
      <c r="AG64" s="228">
        <v>13</v>
      </c>
      <c r="AH64" s="229">
        <v>5</v>
      </c>
      <c r="AI64" s="228">
        <v>13</v>
      </c>
      <c r="AJ64" s="229">
        <v>8</v>
      </c>
      <c r="AK64" s="230">
        <v>13</v>
      </c>
      <c r="AL64" s="227">
        <v>9</v>
      </c>
      <c r="AM64" s="228">
        <v>13</v>
      </c>
      <c r="AN64" s="229">
        <v>10</v>
      </c>
      <c r="AO64" s="228">
        <v>13</v>
      </c>
      <c r="AP64" s="229">
        <v>5</v>
      </c>
      <c r="AQ64" s="230">
        <v>13</v>
      </c>
      <c r="AR64" s="355" t="s">
        <v>233</v>
      </c>
      <c r="AS64" s="355"/>
      <c r="AT64" s="355"/>
      <c r="AU64" s="355"/>
      <c r="AV64" s="355"/>
      <c r="AW64" s="355"/>
      <c r="AX64" s="226"/>
      <c r="AY64" s="226"/>
      <c r="AZ64" s="226"/>
      <c r="BA64" s="226"/>
      <c r="BB64" s="226"/>
      <c r="BC64" s="226"/>
    </row>
    <row r="65" spans="2:55" ht="11.25" customHeight="1" x14ac:dyDescent="0.2">
      <c r="B65" s="355"/>
      <c r="C65" s="355"/>
      <c r="D65" s="355"/>
      <c r="E65" s="355"/>
      <c r="F65" s="355"/>
      <c r="G65" s="376"/>
      <c r="H65" s="248">
        <v>10</v>
      </c>
      <c r="I65" s="245">
        <v>13</v>
      </c>
      <c r="J65" s="246">
        <v>13</v>
      </c>
      <c r="K65" s="247">
        <v>9</v>
      </c>
      <c r="L65" s="246">
        <v>1</v>
      </c>
      <c r="M65" s="249">
        <v>13</v>
      </c>
      <c r="N65" s="248">
        <v>13</v>
      </c>
      <c r="O65" s="245">
        <v>7</v>
      </c>
      <c r="P65" s="246">
        <v>13</v>
      </c>
      <c r="Q65" s="247">
        <v>9</v>
      </c>
      <c r="R65" s="246">
        <v>4</v>
      </c>
      <c r="S65" s="249">
        <v>13</v>
      </c>
      <c r="T65" s="248">
        <v>0</v>
      </c>
      <c r="U65" s="245">
        <v>13</v>
      </c>
      <c r="V65" s="246">
        <v>5</v>
      </c>
      <c r="W65" s="247">
        <v>13</v>
      </c>
      <c r="X65" s="246">
        <v>3</v>
      </c>
      <c r="Y65" s="249">
        <v>13</v>
      </c>
      <c r="Z65" s="248">
        <v>0</v>
      </c>
      <c r="AA65" s="245">
        <v>13</v>
      </c>
      <c r="AB65" s="246">
        <v>9</v>
      </c>
      <c r="AC65" s="247">
        <v>13</v>
      </c>
      <c r="AD65" s="246">
        <v>3</v>
      </c>
      <c r="AE65" s="249">
        <v>13</v>
      </c>
      <c r="AF65" s="248">
        <v>12</v>
      </c>
      <c r="AG65" s="245">
        <v>13</v>
      </c>
      <c r="AH65" s="246">
        <v>7</v>
      </c>
      <c r="AI65" s="247">
        <v>13</v>
      </c>
      <c r="AJ65" s="246">
        <v>3</v>
      </c>
      <c r="AK65" s="249">
        <v>13</v>
      </c>
      <c r="AL65" s="248">
        <v>13</v>
      </c>
      <c r="AM65" s="245">
        <v>11</v>
      </c>
      <c r="AN65" s="246">
        <v>10</v>
      </c>
      <c r="AO65" s="247">
        <v>13</v>
      </c>
      <c r="AP65" s="246">
        <v>13</v>
      </c>
      <c r="AQ65" s="249">
        <v>7</v>
      </c>
      <c r="AR65" s="355"/>
      <c r="AS65" s="355"/>
      <c r="AT65" s="355"/>
      <c r="AU65" s="355"/>
      <c r="AV65" s="355"/>
      <c r="AW65" s="355"/>
      <c r="AX65" s="226"/>
      <c r="AY65" s="226"/>
      <c r="AZ65" s="226"/>
      <c r="BA65" s="226"/>
      <c r="BB65" s="226"/>
      <c r="BC65" s="226"/>
    </row>
    <row r="66" spans="2:55" ht="11.25" customHeight="1" x14ac:dyDescent="0.2">
      <c r="B66" s="355"/>
      <c r="C66" s="355"/>
      <c r="D66" s="355"/>
      <c r="E66" s="355"/>
      <c r="F66" s="355"/>
      <c r="G66" s="376"/>
      <c r="H66" s="248">
        <v>13</v>
      </c>
      <c r="I66" s="245">
        <v>7</v>
      </c>
      <c r="J66" s="244"/>
      <c r="K66" s="245"/>
      <c r="L66" s="244">
        <v>13</v>
      </c>
      <c r="M66" s="250">
        <v>8</v>
      </c>
      <c r="N66" s="248">
        <v>5</v>
      </c>
      <c r="O66" s="245">
        <v>13</v>
      </c>
      <c r="P66" s="244"/>
      <c r="Q66" s="245"/>
      <c r="R66" s="244">
        <v>8</v>
      </c>
      <c r="S66" s="250">
        <v>9</v>
      </c>
      <c r="T66" s="248">
        <v>13</v>
      </c>
      <c r="U66" s="245">
        <v>11</v>
      </c>
      <c r="V66" s="244"/>
      <c r="W66" s="245"/>
      <c r="X66" s="244">
        <v>13</v>
      </c>
      <c r="Y66" s="250">
        <v>6</v>
      </c>
      <c r="Z66" s="248">
        <v>7</v>
      </c>
      <c r="AA66" s="245">
        <v>13</v>
      </c>
      <c r="AB66" s="244"/>
      <c r="AC66" s="245"/>
      <c r="AD66" s="244">
        <v>12</v>
      </c>
      <c r="AE66" s="250">
        <v>8</v>
      </c>
      <c r="AF66" s="248">
        <v>13</v>
      </c>
      <c r="AG66" s="245">
        <v>10</v>
      </c>
      <c r="AH66" s="244"/>
      <c r="AI66" s="245"/>
      <c r="AJ66" s="244">
        <v>5</v>
      </c>
      <c r="AK66" s="250">
        <v>13</v>
      </c>
      <c r="AL66" s="248">
        <v>7</v>
      </c>
      <c r="AM66" s="245">
        <v>13</v>
      </c>
      <c r="AN66" s="244"/>
      <c r="AO66" s="245"/>
      <c r="AP66" s="244">
        <v>3</v>
      </c>
      <c r="AQ66" s="250">
        <v>13</v>
      </c>
      <c r="AR66" s="355"/>
      <c r="AS66" s="355"/>
      <c r="AT66" s="355"/>
      <c r="AU66" s="355"/>
      <c r="AV66" s="355"/>
      <c r="AW66" s="355"/>
      <c r="AX66" s="226"/>
      <c r="AY66" s="226"/>
      <c r="AZ66" s="226"/>
      <c r="BA66" s="226"/>
      <c r="BB66" s="226"/>
      <c r="BC66" s="226"/>
    </row>
    <row r="67" spans="2:55" ht="11.25" customHeight="1" thickBot="1" x14ac:dyDescent="0.25">
      <c r="B67" s="355"/>
      <c r="C67" s="355"/>
      <c r="D67" s="355"/>
      <c r="E67" s="355"/>
      <c r="F67" s="355"/>
      <c r="G67" s="376"/>
      <c r="H67" s="231">
        <v>7</v>
      </c>
      <c r="I67" s="232">
        <v>13</v>
      </c>
      <c r="J67" s="233">
        <v>13</v>
      </c>
      <c r="K67" s="232">
        <v>1</v>
      </c>
      <c r="L67" s="233">
        <v>3</v>
      </c>
      <c r="M67" s="234">
        <v>13</v>
      </c>
      <c r="N67" s="231">
        <v>8</v>
      </c>
      <c r="O67" s="232">
        <v>13</v>
      </c>
      <c r="P67" s="233">
        <v>0</v>
      </c>
      <c r="Q67" s="232">
        <v>13</v>
      </c>
      <c r="R67" s="233">
        <v>9</v>
      </c>
      <c r="S67" s="234">
        <v>13</v>
      </c>
      <c r="T67" s="231">
        <v>13</v>
      </c>
      <c r="U67" s="232">
        <v>11</v>
      </c>
      <c r="V67" s="233">
        <v>0</v>
      </c>
      <c r="W67" s="232">
        <v>13</v>
      </c>
      <c r="X67" s="233">
        <v>3</v>
      </c>
      <c r="Y67" s="234">
        <v>13</v>
      </c>
      <c r="Z67" s="231">
        <v>13</v>
      </c>
      <c r="AA67" s="232">
        <v>7</v>
      </c>
      <c r="AB67" s="233">
        <v>4</v>
      </c>
      <c r="AC67" s="232">
        <v>13</v>
      </c>
      <c r="AD67" s="233">
        <v>13</v>
      </c>
      <c r="AE67" s="234">
        <v>8</v>
      </c>
      <c r="AF67" s="231">
        <v>13</v>
      </c>
      <c r="AG67" s="232">
        <v>8</v>
      </c>
      <c r="AH67" s="233">
        <v>13</v>
      </c>
      <c r="AI67" s="232">
        <v>12</v>
      </c>
      <c r="AJ67" s="233">
        <v>6</v>
      </c>
      <c r="AK67" s="234">
        <v>13</v>
      </c>
      <c r="AL67" s="231">
        <v>8</v>
      </c>
      <c r="AM67" s="232">
        <v>12</v>
      </c>
      <c r="AN67" s="233">
        <v>13</v>
      </c>
      <c r="AO67" s="232">
        <v>3</v>
      </c>
      <c r="AP67" s="233">
        <v>13</v>
      </c>
      <c r="AQ67" s="234">
        <v>9</v>
      </c>
      <c r="AR67" s="356"/>
      <c r="AS67" s="356"/>
      <c r="AT67" s="356"/>
      <c r="AU67" s="356"/>
      <c r="AV67" s="356"/>
      <c r="AW67" s="356"/>
      <c r="AX67" s="226"/>
      <c r="AY67" s="226"/>
      <c r="AZ67" s="226"/>
      <c r="BA67" s="226"/>
      <c r="BB67" s="226"/>
      <c r="BC67" s="226"/>
    </row>
    <row r="68" spans="2:55" ht="11.25" customHeight="1" x14ac:dyDescent="0.2">
      <c r="B68" s="355" t="s">
        <v>0</v>
      </c>
      <c r="C68" s="355"/>
      <c r="D68" s="355"/>
      <c r="E68" s="355"/>
      <c r="F68" s="355"/>
      <c r="G68" s="376"/>
      <c r="H68" s="227">
        <v>3</v>
      </c>
      <c r="I68" s="228">
        <v>13</v>
      </c>
      <c r="J68" s="229">
        <v>13</v>
      </c>
      <c r="K68" s="228">
        <v>9</v>
      </c>
      <c r="L68" s="229">
        <v>7</v>
      </c>
      <c r="M68" s="230">
        <v>13</v>
      </c>
      <c r="N68" s="227">
        <v>4</v>
      </c>
      <c r="O68" s="228">
        <v>13</v>
      </c>
      <c r="P68" s="229">
        <v>4</v>
      </c>
      <c r="Q68" s="228">
        <v>13</v>
      </c>
      <c r="R68" s="229">
        <v>5</v>
      </c>
      <c r="S68" s="230">
        <v>13</v>
      </c>
      <c r="T68" s="227">
        <v>2</v>
      </c>
      <c r="U68" s="228">
        <v>13</v>
      </c>
      <c r="V68" s="229">
        <v>7</v>
      </c>
      <c r="W68" s="228">
        <v>13</v>
      </c>
      <c r="X68" s="229">
        <v>8</v>
      </c>
      <c r="Y68" s="230">
        <v>13</v>
      </c>
      <c r="Z68" s="227">
        <v>9</v>
      </c>
      <c r="AA68" s="228">
        <v>13</v>
      </c>
      <c r="AB68" s="229">
        <v>8</v>
      </c>
      <c r="AC68" s="228">
        <v>13</v>
      </c>
      <c r="AD68" s="229">
        <v>13</v>
      </c>
      <c r="AE68" s="230">
        <v>8</v>
      </c>
      <c r="AF68" s="227">
        <v>13</v>
      </c>
      <c r="AG68" s="228">
        <v>8</v>
      </c>
      <c r="AH68" s="229">
        <v>13</v>
      </c>
      <c r="AI68" s="228">
        <v>12</v>
      </c>
      <c r="AJ68" s="229">
        <v>11</v>
      </c>
      <c r="AK68" s="230">
        <v>13</v>
      </c>
      <c r="AL68" s="227">
        <v>9</v>
      </c>
      <c r="AM68" s="228">
        <v>13</v>
      </c>
      <c r="AN68" s="229">
        <v>5</v>
      </c>
      <c r="AO68" s="228">
        <v>13</v>
      </c>
      <c r="AP68" s="229">
        <v>13</v>
      </c>
      <c r="AQ68" s="230">
        <v>6</v>
      </c>
      <c r="AR68" s="227">
        <v>13</v>
      </c>
      <c r="AS68" s="228">
        <v>4</v>
      </c>
      <c r="AT68" s="229">
        <v>8</v>
      </c>
      <c r="AU68" s="228">
        <v>13</v>
      </c>
      <c r="AV68" s="229">
        <v>13</v>
      </c>
      <c r="AW68" s="230">
        <v>9</v>
      </c>
      <c r="AX68" s="226"/>
      <c r="AY68" s="226"/>
      <c r="AZ68" s="226"/>
      <c r="BA68" s="226"/>
      <c r="BB68" s="226"/>
      <c r="BC68" s="226"/>
    </row>
    <row r="69" spans="2:55" ht="11.25" customHeight="1" x14ac:dyDescent="0.2">
      <c r="B69" s="355"/>
      <c r="C69" s="355"/>
      <c r="D69" s="355"/>
      <c r="E69" s="355"/>
      <c r="F69" s="355"/>
      <c r="G69" s="376"/>
      <c r="H69" s="248">
        <v>5</v>
      </c>
      <c r="I69" s="245">
        <v>13</v>
      </c>
      <c r="J69" s="246">
        <v>13</v>
      </c>
      <c r="K69" s="247">
        <v>11</v>
      </c>
      <c r="L69" s="246">
        <v>13</v>
      </c>
      <c r="M69" s="249">
        <v>3</v>
      </c>
      <c r="N69" s="248">
        <v>12</v>
      </c>
      <c r="O69" s="245">
        <v>13</v>
      </c>
      <c r="P69" s="246">
        <v>8</v>
      </c>
      <c r="Q69" s="247">
        <v>13</v>
      </c>
      <c r="R69" s="246">
        <v>5</v>
      </c>
      <c r="S69" s="249">
        <v>13</v>
      </c>
      <c r="T69" s="248">
        <v>13</v>
      </c>
      <c r="U69" s="245">
        <v>2</v>
      </c>
      <c r="V69" s="246">
        <v>13</v>
      </c>
      <c r="W69" s="247">
        <v>7</v>
      </c>
      <c r="X69" s="246">
        <v>3</v>
      </c>
      <c r="Y69" s="249">
        <v>13</v>
      </c>
      <c r="Z69" s="248">
        <v>4</v>
      </c>
      <c r="AA69" s="245">
        <v>13</v>
      </c>
      <c r="AB69" s="246">
        <v>5</v>
      </c>
      <c r="AC69" s="247">
        <v>13</v>
      </c>
      <c r="AD69" s="246">
        <v>10</v>
      </c>
      <c r="AE69" s="249">
        <v>13</v>
      </c>
      <c r="AF69" s="248">
        <v>13</v>
      </c>
      <c r="AG69" s="245">
        <v>8</v>
      </c>
      <c r="AH69" s="246">
        <v>9</v>
      </c>
      <c r="AI69" s="247">
        <v>13</v>
      </c>
      <c r="AJ69" s="246">
        <v>5</v>
      </c>
      <c r="AK69" s="249">
        <v>13</v>
      </c>
      <c r="AL69" s="248">
        <v>13</v>
      </c>
      <c r="AM69" s="245">
        <v>3</v>
      </c>
      <c r="AN69" s="246">
        <v>3</v>
      </c>
      <c r="AO69" s="247">
        <v>13</v>
      </c>
      <c r="AP69" s="246">
        <v>1</v>
      </c>
      <c r="AQ69" s="249">
        <v>13</v>
      </c>
      <c r="AR69" s="248">
        <v>13</v>
      </c>
      <c r="AS69" s="245">
        <v>11</v>
      </c>
      <c r="AT69" s="246">
        <v>6</v>
      </c>
      <c r="AU69" s="247">
        <v>13</v>
      </c>
      <c r="AV69" s="246">
        <v>4</v>
      </c>
      <c r="AW69" s="249">
        <v>13</v>
      </c>
      <c r="AX69" s="226"/>
      <c r="AY69" s="226"/>
      <c r="AZ69" s="226"/>
      <c r="BA69" s="226"/>
      <c r="BB69" s="226"/>
      <c r="BC69" s="226"/>
    </row>
    <row r="70" spans="2:55" ht="11.25" customHeight="1" x14ac:dyDescent="0.2">
      <c r="B70" s="355"/>
      <c r="C70" s="355"/>
      <c r="D70" s="355"/>
      <c r="E70" s="355"/>
      <c r="F70" s="355"/>
      <c r="G70" s="376"/>
      <c r="H70" s="248">
        <v>0</v>
      </c>
      <c r="I70" s="245">
        <v>13</v>
      </c>
      <c r="J70" s="244"/>
      <c r="K70" s="245"/>
      <c r="L70" s="244">
        <v>3</v>
      </c>
      <c r="M70" s="250">
        <v>13</v>
      </c>
      <c r="N70" s="248">
        <v>3</v>
      </c>
      <c r="O70" s="245">
        <v>13</v>
      </c>
      <c r="P70" s="244"/>
      <c r="Q70" s="245"/>
      <c r="R70" s="244">
        <v>10</v>
      </c>
      <c r="S70" s="250">
        <v>13</v>
      </c>
      <c r="T70" s="248">
        <v>7</v>
      </c>
      <c r="U70" s="245">
        <v>13</v>
      </c>
      <c r="V70" s="244"/>
      <c r="W70" s="245"/>
      <c r="X70" s="244">
        <v>0</v>
      </c>
      <c r="Y70" s="250">
        <v>13</v>
      </c>
      <c r="Z70" s="248">
        <v>6</v>
      </c>
      <c r="AA70" s="245">
        <v>13</v>
      </c>
      <c r="AB70" s="244"/>
      <c r="AC70" s="245"/>
      <c r="AD70" s="244">
        <v>13</v>
      </c>
      <c r="AE70" s="250">
        <v>10</v>
      </c>
      <c r="AF70" s="248">
        <v>4</v>
      </c>
      <c r="AG70" s="245">
        <v>13</v>
      </c>
      <c r="AH70" s="244"/>
      <c r="AI70" s="245"/>
      <c r="AJ70" s="244">
        <v>5</v>
      </c>
      <c r="AK70" s="250">
        <v>13</v>
      </c>
      <c r="AL70" s="248">
        <v>3</v>
      </c>
      <c r="AM70" s="245">
        <v>13</v>
      </c>
      <c r="AN70" s="244"/>
      <c r="AO70" s="245"/>
      <c r="AP70" s="244">
        <v>3</v>
      </c>
      <c r="AQ70" s="250">
        <v>13</v>
      </c>
      <c r="AR70" s="248">
        <v>8</v>
      </c>
      <c r="AS70" s="245">
        <v>13</v>
      </c>
      <c r="AT70" s="244"/>
      <c r="AU70" s="245"/>
      <c r="AV70" s="244">
        <v>12</v>
      </c>
      <c r="AW70" s="250">
        <v>13</v>
      </c>
      <c r="AX70" s="226"/>
      <c r="AY70" s="226"/>
      <c r="AZ70" s="226"/>
      <c r="BA70" s="226"/>
      <c r="BB70" s="226"/>
      <c r="BC70" s="226"/>
    </row>
    <row r="71" spans="2:55" ht="11.25" customHeight="1" thickBot="1" x14ac:dyDescent="0.25">
      <c r="B71" s="355"/>
      <c r="C71" s="355"/>
      <c r="D71" s="355"/>
      <c r="E71" s="355"/>
      <c r="F71" s="355"/>
      <c r="G71" s="376"/>
      <c r="H71" s="231">
        <v>11</v>
      </c>
      <c r="I71" s="232">
        <v>13</v>
      </c>
      <c r="J71" s="233">
        <v>9</v>
      </c>
      <c r="K71" s="232">
        <v>13</v>
      </c>
      <c r="L71" s="233">
        <v>9</v>
      </c>
      <c r="M71" s="234">
        <v>13</v>
      </c>
      <c r="N71" s="231">
        <v>10</v>
      </c>
      <c r="O71" s="232">
        <v>13</v>
      </c>
      <c r="P71" s="233">
        <v>6</v>
      </c>
      <c r="Q71" s="232">
        <v>13</v>
      </c>
      <c r="R71" s="233">
        <v>0</v>
      </c>
      <c r="S71" s="234">
        <v>13</v>
      </c>
      <c r="T71" s="231">
        <v>2</v>
      </c>
      <c r="U71" s="232">
        <v>13</v>
      </c>
      <c r="V71" s="233">
        <v>4</v>
      </c>
      <c r="W71" s="232">
        <v>13</v>
      </c>
      <c r="X71" s="233">
        <v>7</v>
      </c>
      <c r="Y71" s="234">
        <v>13</v>
      </c>
      <c r="Z71" s="231">
        <v>6</v>
      </c>
      <c r="AA71" s="232">
        <v>13</v>
      </c>
      <c r="AB71" s="233">
        <v>7</v>
      </c>
      <c r="AC71" s="232">
        <v>13</v>
      </c>
      <c r="AD71" s="233">
        <v>8</v>
      </c>
      <c r="AE71" s="234">
        <v>13</v>
      </c>
      <c r="AF71" s="231">
        <v>11</v>
      </c>
      <c r="AG71" s="232">
        <v>13</v>
      </c>
      <c r="AH71" s="233">
        <v>4</v>
      </c>
      <c r="AI71" s="232">
        <v>13</v>
      </c>
      <c r="AJ71" s="233">
        <v>13</v>
      </c>
      <c r="AK71" s="234">
        <v>11</v>
      </c>
      <c r="AL71" s="231">
        <v>13</v>
      </c>
      <c r="AM71" s="232">
        <v>9</v>
      </c>
      <c r="AN71" s="233">
        <v>13</v>
      </c>
      <c r="AO71" s="232">
        <v>10</v>
      </c>
      <c r="AP71" s="233">
        <v>6</v>
      </c>
      <c r="AQ71" s="234">
        <v>13</v>
      </c>
      <c r="AR71" s="231">
        <v>10</v>
      </c>
      <c r="AS71" s="232">
        <v>13</v>
      </c>
      <c r="AT71" s="233">
        <v>13</v>
      </c>
      <c r="AU71" s="232">
        <v>9</v>
      </c>
      <c r="AV71" s="233">
        <v>4</v>
      </c>
      <c r="AW71" s="234">
        <v>13</v>
      </c>
      <c r="AX71" s="226"/>
      <c r="AY71" s="226"/>
      <c r="AZ71" s="226"/>
      <c r="BA71" s="226"/>
      <c r="BB71" s="226"/>
      <c r="BC71" s="226"/>
    </row>
    <row r="72" spans="2:55" ht="11.25" customHeight="1" x14ac:dyDescent="0.2">
      <c r="B72" s="225"/>
      <c r="C72" s="225"/>
      <c r="D72" s="225"/>
      <c r="E72" s="225"/>
      <c r="F72" s="225"/>
      <c r="G72" s="225"/>
      <c r="H72" s="225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26"/>
      <c r="AF72" s="226"/>
      <c r="AG72" s="225"/>
      <c r="AH72" s="225"/>
      <c r="AI72" s="225"/>
      <c r="AJ72" s="225"/>
      <c r="AK72" s="225"/>
      <c r="AL72" s="225"/>
      <c r="AM72" s="225"/>
      <c r="AN72" s="225"/>
      <c r="AO72" s="225"/>
      <c r="AP72" s="225"/>
      <c r="AQ72" s="225"/>
      <c r="AR72" s="225"/>
      <c r="AS72" s="225"/>
      <c r="AT72" s="225"/>
      <c r="AU72" s="225"/>
      <c r="AV72" s="225"/>
      <c r="AW72" s="225"/>
      <c r="AX72" s="225"/>
      <c r="AY72" s="225"/>
      <c r="AZ72" s="225"/>
      <c r="BA72" s="225"/>
      <c r="BB72" s="225"/>
      <c r="BC72" s="225"/>
    </row>
    <row r="73" spans="2:55" ht="11.25" customHeight="1" x14ac:dyDescent="0.2">
      <c r="B73" s="225"/>
      <c r="C73" s="225"/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  <c r="AH73" s="225"/>
      <c r="AI73" s="225"/>
      <c r="AJ73" s="225"/>
      <c r="AK73" s="225"/>
      <c r="AL73" s="225"/>
      <c r="AM73" s="225"/>
      <c r="AN73" s="225"/>
      <c r="AO73" s="225"/>
      <c r="AP73" s="225"/>
      <c r="AQ73" s="225"/>
      <c r="AR73" s="225"/>
      <c r="AS73" s="225"/>
      <c r="AT73" s="225"/>
      <c r="AU73" s="225"/>
      <c r="AV73" s="225"/>
      <c r="AW73" s="225"/>
      <c r="AX73" s="225"/>
      <c r="AY73" s="225"/>
      <c r="AZ73" s="225"/>
      <c r="BA73" s="225"/>
      <c r="BB73" s="225"/>
      <c r="BC73" s="225"/>
    </row>
    <row r="74" spans="2:55" ht="11.25" customHeight="1" x14ac:dyDescent="0.2">
      <c r="B74" s="225"/>
      <c r="C74" s="225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/>
      <c r="X74" s="225"/>
      <c r="Y74" s="225"/>
      <c r="Z74" s="225"/>
      <c r="AA74" s="225"/>
      <c r="AB74" s="225"/>
      <c r="AC74" s="225"/>
      <c r="AD74" s="225"/>
      <c r="AE74" s="225"/>
      <c r="AF74" s="225"/>
      <c r="AG74" s="225"/>
      <c r="AH74" s="225"/>
      <c r="AI74" s="225"/>
      <c r="AJ74" s="225"/>
      <c r="AK74" s="225"/>
      <c r="AL74" s="225"/>
      <c r="AM74" s="225"/>
      <c r="AN74" s="225"/>
      <c r="AO74" s="225"/>
      <c r="AP74" s="225"/>
      <c r="AQ74" s="225"/>
      <c r="AR74" s="225"/>
      <c r="AS74" s="225"/>
      <c r="AT74" s="225"/>
      <c r="AU74" s="225"/>
      <c r="AV74" s="225"/>
      <c r="AW74" s="225"/>
      <c r="AX74" s="225"/>
      <c r="AY74" s="225"/>
      <c r="AZ74" s="225"/>
      <c r="BA74" s="225"/>
      <c r="BB74" s="225"/>
      <c r="BC74" s="225"/>
    </row>
    <row r="75" spans="2:55" ht="11.25" customHeight="1" x14ac:dyDescent="0.2">
      <c r="B75" s="225"/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25"/>
      <c r="Z75" s="225"/>
      <c r="AA75" s="225"/>
      <c r="AB75" s="225"/>
      <c r="AC75" s="225"/>
      <c r="AD75" s="225"/>
      <c r="AE75" s="225"/>
      <c r="AF75" s="225"/>
      <c r="AG75" s="225"/>
      <c r="AH75" s="225"/>
      <c r="AI75" s="225"/>
      <c r="AJ75" s="225"/>
      <c r="AK75" s="225"/>
      <c r="AL75" s="225"/>
      <c r="AM75" s="225"/>
      <c r="AN75" s="225"/>
      <c r="AO75" s="225"/>
      <c r="AP75" s="225"/>
      <c r="AQ75" s="225"/>
      <c r="AR75" s="225"/>
      <c r="AS75" s="225"/>
      <c r="AT75" s="225"/>
      <c r="AU75" s="225"/>
      <c r="AV75" s="225"/>
      <c r="AW75" s="225"/>
      <c r="AX75" s="225"/>
      <c r="AY75" s="225"/>
      <c r="AZ75" s="225"/>
      <c r="BA75" s="225"/>
      <c r="BB75" s="225"/>
      <c r="BC75" s="225"/>
    </row>
    <row r="76" spans="2:55" ht="11.25" customHeight="1" x14ac:dyDescent="0.2">
      <c r="B76" s="225"/>
      <c r="C76" s="225"/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25"/>
      <c r="AH76" s="225"/>
      <c r="AI76" s="225"/>
      <c r="AJ76" s="225"/>
      <c r="AK76" s="225"/>
      <c r="AL76" s="225"/>
      <c r="AM76" s="225"/>
      <c r="AN76" s="225"/>
      <c r="AO76" s="225"/>
      <c r="AP76" s="225"/>
      <c r="AQ76" s="225"/>
      <c r="AR76" s="225"/>
      <c r="AS76" s="225"/>
      <c r="AT76" s="225"/>
      <c r="AU76" s="225"/>
      <c r="AV76" s="225"/>
      <c r="AW76" s="225"/>
      <c r="AX76" s="225"/>
      <c r="AY76" s="225"/>
      <c r="AZ76" s="225"/>
      <c r="BA76" s="225"/>
      <c r="BB76" s="225"/>
      <c r="BC76" s="225"/>
    </row>
    <row r="77" spans="2:55" ht="11.25" customHeight="1" x14ac:dyDescent="0.2">
      <c r="B77" s="225"/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25"/>
      <c r="AF77" s="225"/>
      <c r="AG77" s="225"/>
      <c r="AH77" s="225"/>
      <c r="AI77" s="225"/>
      <c r="AJ77" s="225"/>
      <c r="AK77" s="225"/>
      <c r="AL77" s="225"/>
      <c r="AM77" s="225"/>
      <c r="AN77" s="225"/>
      <c r="AO77" s="225"/>
      <c r="AP77" s="225"/>
      <c r="AQ77" s="225"/>
      <c r="AR77" s="225"/>
      <c r="AS77" s="225"/>
      <c r="AT77" s="225"/>
      <c r="AU77" s="225"/>
      <c r="AV77" s="225"/>
      <c r="AW77" s="225"/>
      <c r="AX77" s="225"/>
      <c r="AY77" s="225"/>
      <c r="AZ77" s="225"/>
      <c r="BA77" s="225"/>
      <c r="BB77" s="225"/>
      <c r="BC77" s="225"/>
    </row>
    <row r="78" spans="2:55" ht="11.25" customHeight="1" x14ac:dyDescent="0.2">
      <c r="B78" s="225"/>
      <c r="C78" s="225"/>
      <c r="D78" s="225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  <c r="AH78" s="225"/>
      <c r="AI78" s="225"/>
      <c r="AJ78" s="225"/>
      <c r="AK78" s="225"/>
      <c r="AL78" s="225"/>
      <c r="AM78" s="225"/>
      <c r="AN78" s="225"/>
      <c r="AO78" s="225"/>
      <c r="AP78" s="225"/>
      <c r="AQ78" s="225"/>
      <c r="AR78" s="225"/>
      <c r="AS78" s="225"/>
      <c r="AT78" s="225"/>
      <c r="AU78" s="225"/>
      <c r="AV78" s="225"/>
      <c r="AW78" s="225"/>
      <c r="AX78" s="225"/>
      <c r="AY78" s="225"/>
      <c r="AZ78" s="225"/>
      <c r="BA78" s="225"/>
      <c r="BB78" s="225"/>
      <c r="BC78" s="225"/>
    </row>
    <row r="79" spans="2:55" ht="11.25" customHeight="1" x14ac:dyDescent="0.2">
      <c r="B79" s="225"/>
      <c r="C79" s="225"/>
      <c r="D79" s="225"/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25"/>
      <c r="W79" s="225"/>
      <c r="X79" s="225"/>
      <c r="Y79" s="225"/>
      <c r="Z79" s="225"/>
      <c r="AA79" s="225"/>
      <c r="AB79" s="225"/>
      <c r="AC79" s="225"/>
      <c r="AD79" s="225"/>
      <c r="AE79" s="225"/>
      <c r="AF79" s="225"/>
      <c r="AG79" s="225"/>
      <c r="AH79" s="225"/>
      <c r="AI79" s="225"/>
      <c r="AJ79" s="225"/>
      <c r="AK79" s="225"/>
      <c r="AL79" s="225"/>
      <c r="AM79" s="225"/>
      <c r="AN79" s="225"/>
      <c r="AO79" s="225"/>
      <c r="AP79" s="225"/>
      <c r="AQ79" s="225"/>
      <c r="AR79" s="225"/>
      <c r="AS79" s="225"/>
      <c r="AT79" s="225"/>
      <c r="AU79" s="225"/>
      <c r="AV79" s="225"/>
      <c r="AW79" s="225"/>
      <c r="AX79" s="225"/>
      <c r="AY79" s="225"/>
      <c r="AZ79" s="225"/>
      <c r="BA79" s="225"/>
      <c r="BB79" s="225"/>
      <c r="BC79" s="225"/>
    </row>
    <row r="80" spans="2:55" ht="11.25" customHeight="1" x14ac:dyDescent="0.2">
      <c r="B80" s="225"/>
      <c r="C80" s="225"/>
      <c r="D80" s="225"/>
      <c r="E80" s="225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X80" s="225"/>
      <c r="Y80" s="225"/>
      <c r="Z80" s="225"/>
      <c r="AA80" s="225"/>
      <c r="AB80" s="225"/>
      <c r="AC80" s="225"/>
      <c r="AD80" s="225"/>
      <c r="AE80" s="225"/>
      <c r="AF80" s="225"/>
      <c r="AG80" s="225"/>
      <c r="AH80" s="225"/>
      <c r="AI80" s="225"/>
      <c r="AJ80" s="225"/>
      <c r="AK80" s="225"/>
      <c r="AL80" s="225"/>
      <c r="AM80" s="225"/>
      <c r="AN80" s="225"/>
      <c r="AO80" s="225"/>
      <c r="AP80" s="225"/>
      <c r="AQ80" s="225"/>
      <c r="AR80" s="225"/>
      <c r="AS80" s="225"/>
      <c r="AT80" s="225"/>
      <c r="AU80" s="225"/>
      <c r="AV80" s="225"/>
      <c r="AW80" s="225"/>
      <c r="AX80" s="225"/>
      <c r="AY80" s="225"/>
      <c r="AZ80" s="225"/>
      <c r="BA80" s="225"/>
      <c r="BB80" s="225"/>
      <c r="BC80" s="225"/>
    </row>
    <row r="81" spans="2:55" ht="11.25" customHeight="1" x14ac:dyDescent="0.2">
      <c r="B81" s="225"/>
      <c r="C81" s="225"/>
      <c r="D81" s="225"/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5"/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225"/>
      <c r="AG81" s="225"/>
      <c r="AH81" s="225"/>
      <c r="AI81" s="225"/>
      <c r="AJ81" s="225"/>
      <c r="AK81" s="225"/>
      <c r="AL81" s="225"/>
      <c r="AM81" s="225"/>
      <c r="AN81" s="225"/>
      <c r="AO81" s="225"/>
      <c r="AP81" s="225"/>
      <c r="AQ81" s="225"/>
      <c r="AR81" s="225"/>
      <c r="AS81" s="225"/>
      <c r="AT81" s="225"/>
      <c r="AU81" s="225"/>
      <c r="AV81" s="225"/>
      <c r="AW81" s="225"/>
      <c r="AX81" s="225"/>
      <c r="AY81" s="225"/>
      <c r="AZ81" s="225"/>
      <c r="BA81" s="225"/>
      <c r="BB81" s="225"/>
      <c r="BC81" s="225"/>
    </row>
    <row r="82" spans="2:55" ht="11.25" customHeight="1" x14ac:dyDescent="0.2">
      <c r="B82" s="224"/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  <c r="AL82" s="224"/>
      <c r="AM82" s="224"/>
      <c r="AN82" s="224"/>
      <c r="AO82" s="224"/>
      <c r="AP82" s="224"/>
      <c r="AQ82" s="224"/>
      <c r="AR82" s="224"/>
      <c r="AS82" s="224"/>
      <c r="AT82" s="224"/>
      <c r="AU82" s="224"/>
      <c r="AV82" s="224"/>
      <c r="AW82" s="224"/>
      <c r="AX82" s="224"/>
      <c r="AY82" s="224"/>
      <c r="AZ82" s="224"/>
      <c r="BA82" s="224"/>
      <c r="BB82" s="224"/>
      <c r="BC82" s="224"/>
    </row>
    <row r="83" spans="2:55" ht="11.25" customHeight="1" x14ac:dyDescent="0.2">
      <c r="B83" s="224"/>
      <c r="C83" s="224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24"/>
      <c r="AB83" s="224"/>
      <c r="AC83" s="224"/>
      <c r="AD83" s="224"/>
      <c r="AE83" s="224"/>
      <c r="AF83" s="224"/>
      <c r="AG83" s="224"/>
      <c r="AH83" s="224"/>
      <c r="AI83" s="224"/>
      <c r="AJ83" s="224"/>
      <c r="AK83" s="224"/>
      <c r="AL83" s="224"/>
      <c r="AM83" s="224"/>
      <c r="AN83" s="224"/>
      <c r="AO83" s="224"/>
      <c r="AP83" s="224"/>
      <c r="AQ83" s="224"/>
      <c r="AR83" s="224"/>
      <c r="AS83" s="224"/>
      <c r="AT83" s="224"/>
      <c r="AU83" s="224"/>
      <c r="AV83" s="224"/>
      <c r="AW83" s="224"/>
      <c r="AX83" s="224"/>
      <c r="AY83" s="224"/>
      <c r="AZ83" s="224"/>
      <c r="BA83" s="224"/>
      <c r="BB83" s="224"/>
      <c r="BC83" s="224"/>
    </row>
    <row r="84" spans="2:55" ht="11.25" customHeight="1" x14ac:dyDescent="0.2"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  <c r="AL84" s="224"/>
      <c r="AM84" s="224"/>
      <c r="AN84" s="224"/>
      <c r="AO84" s="224"/>
      <c r="AP84" s="224"/>
      <c r="AQ84" s="224"/>
      <c r="AR84" s="224"/>
      <c r="AS84" s="224"/>
      <c r="AT84" s="224"/>
      <c r="AU84" s="224"/>
      <c r="AV84" s="224"/>
      <c r="AW84" s="224"/>
      <c r="AX84" s="224"/>
      <c r="AY84" s="224"/>
      <c r="AZ84" s="224"/>
      <c r="BA84" s="224"/>
      <c r="BB84" s="224"/>
      <c r="BC84" s="224"/>
    </row>
    <row r="85" spans="2:55" ht="11.25" customHeight="1" x14ac:dyDescent="0.2"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K85" s="224"/>
      <c r="AL85" s="224"/>
      <c r="AM85" s="224"/>
      <c r="AN85" s="224"/>
      <c r="AO85" s="224"/>
      <c r="AP85" s="224"/>
      <c r="AQ85" s="224"/>
      <c r="AR85" s="224"/>
      <c r="AS85" s="224"/>
      <c r="AT85" s="224"/>
      <c r="AU85" s="224"/>
      <c r="AV85" s="224"/>
      <c r="AW85" s="224"/>
      <c r="AX85" s="224"/>
      <c r="AY85" s="224"/>
      <c r="AZ85" s="224"/>
      <c r="BA85" s="224"/>
      <c r="BB85" s="224"/>
      <c r="BC85" s="224"/>
    </row>
    <row r="86" spans="2:55" ht="11.25" customHeight="1" x14ac:dyDescent="0.2"/>
    <row r="87" spans="2:55" ht="11.25" customHeight="1" x14ac:dyDescent="0.2"/>
    <row r="88" spans="2:55" ht="11.25" customHeight="1" x14ac:dyDescent="0.2"/>
    <row r="89" spans="2:55" ht="11.25" customHeight="1" x14ac:dyDescent="0.2"/>
    <row r="90" spans="2:55" ht="11.25" customHeight="1" x14ac:dyDescent="0.2"/>
    <row r="91" spans="2:55" ht="11.25" customHeight="1" x14ac:dyDescent="0.2"/>
    <row r="92" spans="2:55" ht="11.25" customHeight="1" x14ac:dyDescent="0.2"/>
  </sheetData>
  <mergeCells count="196">
    <mergeCell ref="AL2:AQ5"/>
    <mergeCell ref="AR2:AW5"/>
    <mergeCell ref="AX2:BC5"/>
    <mergeCell ref="T34:V37"/>
    <mergeCell ref="B64:G67"/>
    <mergeCell ref="B68:G71"/>
    <mergeCell ref="T48:Y51"/>
    <mergeCell ref="Z52:AE55"/>
    <mergeCell ref="B40:G43"/>
    <mergeCell ref="B44:G47"/>
    <mergeCell ref="B48:G51"/>
    <mergeCell ref="B52:G55"/>
    <mergeCell ref="B56:G59"/>
    <mergeCell ref="B60:G63"/>
    <mergeCell ref="AF56:AK59"/>
    <mergeCell ref="AL60:AQ63"/>
    <mergeCell ref="AR64:AW67"/>
    <mergeCell ref="B6:G9"/>
    <mergeCell ref="B10:G13"/>
    <mergeCell ref="B14:G17"/>
    <mergeCell ref="B18:G21"/>
    <mergeCell ref="B22:G25"/>
    <mergeCell ref="B26:G29"/>
    <mergeCell ref="B30:G33"/>
    <mergeCell ref="H40:M43"/>
    <mergeCell ref="N44:S47"/>
    <mergeCell ref="B34:G37"/>
    <mergeCell ref="H2:M5"/>
    <mergeCell ref="N2:S5"/>
    <mergeCell ref="T2:Y5"/>
    <mergeCell ref="Z2:AE5"/>
    <mergeCell ref="AF2:AK5"/>
    <mergeCell ref="H34:J37"/>
    <mergeCell ref="K34:M37"/>
    <mergeCell ref="N34:P37"/>
    <mergeCell ref="Q34:S37"/>
    <mergeCell ref="B2:G5"/>
    <mergeCell ref="H26:J29"/>
    <mergeCell ref="K26:M29"/>
    <mergeCell ref="N26:P29"/>
    <mergeCell ref="Q26:S29"/>
    <mergeCell ref="T26:V29"/>
    <mergeCell ref="W26:Y29"/>
    <mergeCell ref="Z26:AB29"/>
    <mergeCell ref="AC26:AE29"/>
    <mergeCell ref="AF26:AH29"/>
    <mergeCell ref="AI26:AK29"/>
    <mergeCell ref="H22:J25"/>
    <mergeCell ref="AO34:AQ37"/>
    <mergeCell ref="AR34:AT37"/>
    <mergeCell ref="AU34:AW37"/>
    <mergeCell ref="H30:J33"/>
    <mergeCell ref="K30:M33"/>
    <mergeCell ref="N30:P33"/>
    <mergeCell ref="Q30:S33"/>
    <mergeCell ref="T30:V33"/>
    <mergeCell ref="W30:Y33"/>
    <mergeCell ref="Z30:AB33"/>
    <mergeCell ref="W34:Y37"/>
    <mergeCell ref="Z34:AB37"/>
    <mergeCell ref="AC34:AE37"/>
    <mergeCell ref="AF34:AH37"/>
    <mergeCell ref="AI34:AK37"/>
    <mergeCell ref="AL34:AN37"/>
    <mergeCell ref="AC30:AE33"/>
    <mergeCell ref="AF30:AH33"/>
    <mergeCell ref="AI30:AK33"/>
    <mergeCell ref="AL30:AN33"/>
    <mergeCell ref="AO30:AQ33"/>
    <mergeCell ref="AU30:AW33"/>
    <mergeCell ref="K22:M25"/>
    <mergeCell ref="N22:P25"/>
    <mergeCell ref="Q22:S25"/>
    <mergeCell ref="T22:V25"/>
    <mergeCell ref="W22:Y25"/>
    <mergeCell ref="Z22:AB25"/>
    <mergeCell ref="AC22:AE25"/>
    <mergeCell ref="H18:J21"/>
    <mergeCell ref="K18:M21"/>
    <mergeCell ref="N18:P21"/>
    <mergeCell ref="Q18:S21"/>
    <mergeCell ref="T18:V21"/>
    <mergeCell ref="W18:Y21"/>
    <mergeCell ref="Z18:AB21"/>
    <mergeCell ref="AC18:AE21"/>
    <mergeCell ref="N6:P9"/>
    <mergeCell ref="Q6:S9"/>
    <mergeCell ref="T6:V9"/>
    <mergeCell ref="W6:Y9"/>
    <mergeCell ref="Z6:AB9"/>
    <mergeCell ref="AC6:AE9"/>
    <mergeCell ref="H14:J17"/>
    <mergeCell ref="K14:M17"/>
    <mergeCell ref="N14:P17"/>
    <mergeCell ref="Q14:S17"/>
    <mergeCell ref="H10:J13"/>
    <mergeCell ref="K10:M13"/>
    <mergeCell ref="Z10:AB13"/>
    <mergeCell ref="AC10:AE13"/>
    <mergeCell ref="AF10:AH13"/>
    <mergeCell ref="AI10:AK13"/>
    <mergeCell ref="AL10:AN13"/>
    <mergeCell ref="AO10:AQ13"/>
    <mergeCell ref="AF6:AH9"/>
    <mergeCell ref="AI6:AK9"/>
    <mergeCell ref="AL6:AN9"/>
    <mergeCell ref="AO6:AQ9"/>
    <mergeCell ref="AR6:AT9"/>
    <mergeCell ref="AL22:AN25"/>
    <mergeCell ref="AO22:AQ25"/>
    <mergeCell ref="AR22:AT25"/>
    <mergeCell ref="AU22:AW25"/>
    <mergeCell ref="AX22:AZ25"/>
    <mergeCell ref="BA22:BC25"/>
    <mergeCell ref="AL18:AN21"/>
    <mergeCell ref="AO18:AQ21"/>
    <mergeCell ref="AR18:AT21"/>
    <mergeCell ref="AU18:AW21"/>
    <mergeCell ref="BF2:BF5"/>
    <mergeCell ref="BG2:BG5"/>
    <mergeCell ref="BH2:BH5"/>
    <mergeCell ref="BF6:BF9"/>
    <mergeCell ref="BG6:BG9"/>
    <mergeCell ref="BH6:BH9"/>
    <mergeCell ref="AR26:AT29"/>
    <mergeCell ref="AU26:AW29"/>
    <mergeCell ref="AX26:AZ29"/>
    <mergeCell ref="BA26:BC29"/>
    <mergeCell ref="AR14:AT17"/>
    <mergeCell ref="AU14:AW17"/>
    <mergeCell ref="AX14:AZ17"/>
    <mergeCell ref="BA14:BC17"/>
    <mergeCell ref="AR10:AT13"/>
    <mergeCell ref="AU10:AW13"/>
    <mergeCell ref="AX10:AZ13"/>
    <mergeCell ref="BA10:BC13"/>
    <mergeCell ref="AX6:AZ9"/>
    <mergeCell ref="BA6:BC9"/>
    <mergeCell ref="AU6:AW9"/>
    <mergeCell ref="BE2:BE5"/>
    <mergeCell ref="BH26:BH29"/>
    <mergeCell ref="BE6:BE9"/>
    <mergeCell ref="BG34:BG37"/>
    <mergeCell ref="BH34:BH37"/>
    <mergeCell ref="BG26:BG29"/>
    <mergeCell ref="AF22:AH25"/>
    <mergeCell ref="AI22:AK25"/>
    <mergeCell ref="AL26:AN29"/>
    <mergeCell ref="AO26:AQ29"/>
    <mergeCell ref="AR30:AT33"/>
    <mergeCell ref="H6:J9"/>
    <mergeCell ref="K6:M9"/>
    <mergeCell ref="N10:P13"/>
    <mergeCell ref="Q10:S13"/>
    <mergeCell ref="T14:V17"/>
    <mergeCell ref="W14:Y17"/>
    <mergeCell ref="AF18:AH21"/>
    <mergeCell ref="AI18:AK21"/>
    <mergeCell ref="Z14:AB17"/>
    <mergeCell ref="AC14:AE17"/>
    <mergeCell ref="AF14:AH17"/>
    <mergeCell ref="AI14:AK17"/>
    <mergeCell ref="AL14:AN17"/>
    <mergeCell ref="AO14:AQ17"/>
    <mergeCell ref="T10:V13"/>
    <mergeCell ref="W10:Y13"/>
    <mergeCell ref="AX34:AZ37"/>
    <mergeCell ref="BA34:BC37"/>
    <mergeCell ref="BF10:BF13"/>
    <mergeCell ref="BF14:BF17"/>
    <mergeCell ref="BF18:BF21"/>
    <mergeCell ref="BF22:BF25"/>
    <mergeCell ref="BF26:BF29"/>
    <mergeCell ref="BF30:BF33"/>
    <mergeCell ref="BF34:BF37"/>
    <mergeCell ref="AX30:AZ33"/>
    <mergeCell ref="BA30:BC33"/>
    <mergeCell ref="BE14:BE17"/>
    <mergeCell ref="BE18:BE21"/>
    <mergeCell ref="BE22:BE25"/>
    <mergeCell ref="BE26:BE29"/>
    <mergeCell ref="BE30:BE33"/>
    <mergeCell ref="BE34:BE37"/>
    <mergeCell ref="BE10:BE13"/>
    <mergeCell ref="AX18:AZ21"/>
    <mergeCell ref="BA18:BC21"/>
    <mergeCell ref="BG30:BG33"/>
    <mergeCell ref="BH30:BH33"/>
    <mergeCell ref="BG18:BG21"/>
    <mergeCell ref="BH18:BH21"/>
    <mergeCell ref="BG22:BG25"/>
    <mergeCell ref="BH22:BH25"/>
    <mergeCell ref="BG10:BG13"/>
    <mergeCell ref="BH10:BH13"/>
    <mergeCell ref="BG14:BG17"/>
    <mergeCell ref="BH14:BH17"/>
  </mergeCells>
  <conditionalFormatting sqref="H6:BC9 H34:M37 Q34:BC37 H14:BC33 H10:AZ13">
    <cfRule type="cellIs" dxfId="2" priority="1" operator="equal">
      <formula>0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B1:AV75"/>
  <sheetViews>
    <sheetView showGridLines="0" zoomScaleNormal="100" workbookViewId="0">
      <selection activeCell="H10" sqref="H10:J13"/>
    </sheetView>
  </sheetViews>
  <sheetFormatPr defaultRowHeight="12.75" x14ac:dyDescent="0.2"/>
  <cols>
    <col min="1" max="43" width="2.42578125" customWidth="1"/>
    <col min="44" max="44" width="2.140625" customWidth="1"/>
    <col min="45" max="46" width="9.140625" customWidth="1"/>
  </cols>
  <sheetData>
    <row r="1" spans="2:48" ht="12.75" customHeight="1" thickBot="1" x14ac:dyDescent="0.25"/>
    <row r="2" spans="2:48" ht="8.25" customHeight="1" x14ac:dyDescent="0.2">
      <c r="B2" s="379" t="s">
        <v>577</v>
      </c>
      <c r="C2" s="380"/>
      <c r="D2" s="380"/>
      <c r="E2" s="380"/>
      <c r="F2" s="380"/>
      <c r="G2" s="381"/>
      <c r="H2" s="362" t="s">
        <v>379</v>
      </c>
      <c r="I2" s="363"/>
      <c r="J2" s="363"/>
      <c r="K2" s="363"/>
      <c r="L2" s="363"/>
      <c r="M2" s="364"/>
      <c r="N2" s="362" t="s">
        <v>174</v>
      </c>
      <c r="O2" s="363"/>
      <c r="P2" s="363"/>
      <c r="Q2" s="363"/>
      <c r="R2" s="363"/>
      <c r="S2" s="364"/>
      <c r="T2" s="362" t="s">
        <v>44</v>
      </c>
      <c r="U2" s="363"/>
      <c r="V2" s="363"/>
      <c r="W2" s="363"/>
      <c r="X2" s="363"/>
      <c r="Y2" s="364"/>
      <c r="Z2" s="362" t="s">
        <v>1</v>
      </c>
      <c r="AA2" s="363"/>
      <c r="AB2" s="363"/>
      <c r="AC2" s="363"/>
      <c r="AD2" s="363"/>
      <c r="AE2" s="364"/>
      <c r="AF2" s="362" t="s">
        <v>554</v>
      </c>
      <c r="AG2" s="363"/>
      <c r="AH2" s="363"/>
      <c r="AI2" s="363"/>
      <c r="AJ2" s="363"/>
      <c r="AK2" s="364"/>
      <c r="AL2" s="362" t="s">
        <v>383</v>
      </c>
      <c r="AM2" s="363"/>
      <c r="AN2" s="363"/>
      <c r="AO2" s="363"/>
      <c r="AP2" s="363"/>
      <c r="AQ2" s="345"/>
      <c r="AS2" s="348" t="s">
        <v>574</v>
      </c>
      <c r="AT2" s="339" t="s">
        <v>568</v>
      </c>
      <c r="AU2" s="342" t="s">
        <v>569</v>
      </c>
      <c r="AV2" s="345" t="s">
        <v>570</v>
      </c>
    </row>
    <row r="3" spans="2:48" ht="8.25" customHeight="1" x14ac:dyDescent="0.2">
      <c r="B3" s="382"/>
      <c r="C3" s="383"/>
      <c r="D3" s="383"/>
      <c r="E3" s="383"/>
      <c r="F3" s="383"/>
      <c r="G3" s="384"/>
      <c r="H3" s="365"/>
      <c r="I3" s="359"/>
      <c r="J3" s="359"/>
      <c r="K3" s="359"/>
      <c r="L3" s="359"/>
      <c r="M3" s="366"/>
      <c r="N3" s="365"/>
      <c r="O3" s="359"/>
      <c r="P3" s="359"/>
      <c r="Q3" s="359"/>
      <c r="R3" s="359"/>
      <c r="S3" s="366"/>
      <c r="T3" s="365"/>
      <c r="U3" s="359"/>
      <c r="V3" s="359"/>
      <c r="W3" s="359"/>
      <c r="X3" s="359"/>
      <c r="Y3" s="366"/>
      <c r="Z3" s="365"/>
      <c r="AA3" s="359"/>
      <c r="AB3" s="359"/>
      <c r="AC3" s="359"/>
      <c r="AD3" s="359"/>
      <c r="AE3" s="366"/>
      <c r="AF3" s="365"/>
      <c r="AG3" s="359"/>
      <c r="AH3" s="359"/>
      <c r="AI3" s="359"/>
      <c r="AJ3" s="359"/>
      <c r="AK3" s="366"/>
      <c r="AL3" s="365"/>
      <c r="AM3" s="359"/>
      <c r="AN3" s="359"/>
      <c r="AO3" s="359"/>
      <c r="AP3" s="359"/>
      <c r="AQ3" s="346"/>
      <c r="AS3" s="349"/>
      <c r="AT3" s="340"/>
      <c r="AU3" s="343"/>
      <c r="AV3" s="346"/>
    </row>
    <row r="4" spans="2:48" ht="8.25" customHeight="1" x14ac:dyDescent="0.2">
      <c r="B4" s="382"/>
      <c r="C4" s="383"/>
      <c r="D4" s="383"/>
      <c r="E4" s="383"/>
      <c r="F4" s="383"/>
      <c r="G4" s="384"/>
      <c r="H4" s="365"/>
      <c r="I4" s="359"/>
      <c r="J4" s="359"/>
      <c r="K4" s="359"/>
      <c r="L4" s="359"/>
      <c r="M4" s="366"/>
      <c r="N4" s="365"/>
      <c r="O4" s="359"/>
      <c r="P4" s="359"/>
      <c r="Q4" s="359"/>
      <c r="R4" s="359"/>
      <c r="S4" s="366"/>
      <c r="T4" s="365"/>
      <c r="U4" s="359"/>
      <c r="V4" s="359"/>
      <c r="W4" s="359"/>
      <c r="X4" s="359"/>
      <c r="Y4" s="366"/>
      <c r="Z4" s="365"/>
      <c r="AA4" s="359"/>
      <c r="AB4" s="359"/>
      <c r="AC4" s="359"/>
      <c r="AD4" s="359"/>
      <c r="AE4" s="366"/>
      <c r="AF4" s="365"/>
      <c r="AG4" s="359"/>
      <c r="AH4" s="359"/>
      <c r="AI4" s="359"/>
      <c r="AJ4" s="359"/>
      <c r="AK4" s="366"/>
      <c r="AL4" s="365"/>
      <c r="AM4" s="359"/>
      <c r="AN4" s="359"/>
      <c r="AO4" s="359"/>
      <c r="AP4" s="359"/>
      <c r="AQ4" s="346"/>
      <c r="AS4" s="349"/>
      <c r="AT4" s="340"/>
      <c r="AU4" s="343"/>
      <c r="AV4" s="346"/>
    </row>
    <row r="5" spans="2:48" ht="8.25" customHeight="1" thickBot="1" x14ac:dyDescent="0.25">
      <c r="B5" s="385"/>
      <c r="C5" s="386"/>
      <c r="D5" s="386"/>
      <c r="E5" s="386"/>
      <c r="F5" s="386"/>
      <c r="G5" s="387"/>
      <c r="H5" s="365"/>
      <c r="I5" s="359"/>
      <c r="J5" s="359"/>
      <c r="K5" s="359"/>
      <c r="L5" s="359"/>
      <c r="M5" s="366"/>
      <c r="N5" s="365"/>
      <c r="O5" s="359"/>
      <c r="P5" s="359"/>
      <c r="Q5" s="359"/>
      <c r="R5" s="359"/>
      <c r="S5" s="366"/>
      <c r="T5" s="365"/>
      <c r="U5" s="359"/>
      <c r="V5" s="359"/>
      <c r="W5" s="359"/>
      <c r="X5" s="359"/>
      <c r="Y5" s="366"/>
      <c r="Z5" s="365"/>
      <c r="AA5" s="359"/>
      <c r="AB5" s="359"/>
      <c r="AC5" s="359"/>
      <c r="AD5" s="359"/>
      <c r="AE5" s="366"/>
      <c r="AF5" s="365"/>
      <c r="AG5" s="359"/>
      <c r="AH5" s="359"/>
      <c r="AI5" s="359"/>
      <c r="AJ5" s="359"/>
      <c r="AK5" s="366"/>
      <c r="AL5" s="365"/>
      <c r="AM5" s="359"/>
      <c r="AN5" s="359"/>
      <c r="AO5" s="359"/>
      <c r="AP5" s="359"/>
      <c r="AQ5" s="346"/>
      <c r="AS5" s="350"/>
      <c r="AT5" s="341"/>
      <c r="AU5" s="344"/>
      <c r="AV5" s="347"/>
    </row>
    <row r="6" spans="2:48" ht="8.25" customHeight="1" x14ac:dyDescent="0.2">
      <c r="B6" s="357" t="s">
        <v>379</v>
      </c>
      <c r="C6" s="358"/>
      <c r="D6" s="358"/>
      <c r="E6" s="358"/>
      <c r="F6" s="358"/>
      <c r="G6" s="358"/>
      <c r="H6" s="328"/>
      <c r="I6" s="329"/>
      <c r="J6" s="329"/>
      <c r="K6" s="329"/>
      <c r="L6" s="329"/>
      <c r="M6" s="333"/>
      <c r="N6" s="315">
        <f>K10</f>
        <v>24</v>
      </c>
      <c r="O6" s="316"/>
      <c r="P6" s="316"/>
      <c r="Q6" s="316">
        <f>H10</f>
        <v>7</v>
      </c>
      <c r="R6" s="316"/>
      <c r="S6" s="336"/>
      <c r="T6" s="315">
        <f>K14</f>
        <v>10</v>
      </c>
      <c r="U6" s="316"/>
      <c r="V6" s="316"/>
      <c r="W6" s="316">
        <f>H14</f>
        <v>21</v>
      </c>
      <c r="X6" s="316"/>
      <c r="Y6" s="336"/>
      <c r="Z6" s="315">
        <f>K18</f>
        <v>10</v>
      </c>
      <c r="AA6" s="316"/>
      <c r="AB6" s="316"/>
      <c r="AC6" s="316">
        <f>H18</f>
        <v>21</v>
      </c>
      <c r="AD6" s="316"/>
      <c r="AE6" s="336"/>
      <c r="AF6" s="315">
        <f>K22</f>
        <v>10</v>
      </c>
      <c r="AG6" s="316"/>
      <c r="AH6" s="316"/>
      <c r="AI6" s="316">
        <f>H22</f>
        <v>21</v>
      </c>
      <c r="AJ6" s="316"/>
      <c r="AK6" s="336"/>
      <c r="AL6" s="315">
        <f>K26</f>
        <v>24</v>
      </c>
      <c r="AM6" s="316"/>
      <c r="AN6" s="316"/>
      <c r="AO6" s="316">
        <f>H26</f>
        <v>7</v>
      </c>
      <c r="AP6" s="316"/>
      <c r="AQ6" s="321"/>
      <c r="AS6" s="324">
        <f xml:space="preserve"> ((H6+K6)&gt;0) + ((N6+Q6)&gt;0) + ((T6+W6)&gt;0) + ((Z6+AC6)&gt;0) + ((AF6+AI6)&gt;0) + ((AL6+AO6)&gt;0)</f>
        <v>5</v>
      </c>
      <c r="AT6" s="388">
        <f>(H6&gt;K6)+(N6&gt;Q6)+(T6&gt;W6)+(Z6&gt;AC6)+(AF6&gt;AI6)+(AL6&gt;AO6)</f>
        <v>2</v>
      </c>
      <c r="AU6" s="307">
        <f>SUM(H6,N6,T6,Z6,AF6,AL6)-SUM(K6,Q6,W6,AC6,AI6,AO6)</f>
        <v>1</v>
      </c>
      <c r="AV6" s="308">
        <f>SUM(I35:I54,K35:K54,M35:M54) - SUM(H35:H54,J35:J54,L35:L54)</f>
        <v>46</v>
      </c>
    </row>
    <row r="7" spans="2:48" ht="8.25" customHeight="1" x14ac:dyDescent="0.2">
      <c r="B7" s="349"/>
      <c r="C7" s="359"/>
      <c r="D7" s="359"/>
      <c r="E7" s="359"/>
      <c r="F7" s="359"/>
      <c r="G7" s="359"/>
      <c r="H7" s="330"/>
      <c r="I7" s="309"/>
      <c r="J7" s="309"/>
      <c r="K7" s="309"/>
      <c r="L7" s="309"/>
      <c r="M7" s="334"/>
      <c r="N7" s="317"/>
      <c r="O7" s="318"/>
      <c r="P7" s="318"/>
      <c r="Q7" s="318"/>
      <c r="R7" s="318"/>
      <c r="S7" s="337"/>
      <c r="T7" s="317"/>
      <c r="U7" s="318"/>
      <c r="V7" s="318"/>
      <c r="W7" s="318"/>
      <c r="X7" s="318"/>
      <c r="Y7" s="337"/>
      <c r="Z7" s="317"/>
      <c r="AA7" s="318"/>
      <c r="AB7" s="318"/>
      <c r="AC7" s="318"/>
      <c r="AD7" s="318"/>
      <c r="AE7" s="337"/>
      <c r="AF7" s="317"/>
      <c r="AG7" s="318"/>
      <c r="AH7" s="318"/>
      <c r="AI7" s="318"/>
      <c r="AJ7" s="318"/>
      <c r="AK7" s="337"/>
      <c r="AL7" s="317"/>
      <c r="AM7" s="318"/>
      <c r="AN7" s="318"/>
      <c r="AO7" s="318"/>
      <c r="AP7" s="318"/>
      <c r="AQ7" s="322"/>
      <c r="AS7" s="324"/>
      <c r="AT7" s="388"/>
      <c r="AU7" s="307"/>
      <c r="AV7" s="308"/>
    </row>
    <row r="8" spans="2:48" ht="8.25" customHeight="1" x14ac:dyDescent="0.2">
      <c r="B8" s="349"/>
      <c r="C8" s="359"/>
      <c r="D8" s="359"/>
      <c r="E8" s="359"/>
      <c r="F8" s="359"/>
      <c r="G8" s="359"/>
      <c r="H8" s="330"/>
      <c r="I8" s="309"/>
      <c r="J8" s="309"/>
      <c r="K8" s="309"/>
      <c r="L8" s="309"/>
      <c r="M8" s="334"/>
      <c r="N8" s="317"/>
      <c r="O8" s="318"/>
      <c r="P8" s="318"/>
      <c r="Q8" s="318"/>
      <c r="R8" s="318"/>
      <c r="S8" s="337"/>
      <c r="T8" s="317"/>
      <c r="U8" s="318"/>
      <c r="V8" s="318"/>
      <c r="W8" s="318"/>
      <c r="X8" s="318"/>
      <c r="Y8" s="337"/>
      <c r="Z8" s="317"/>
      <c r="AA8" s="318"/>
      <c r="AB8" s="318"/>
      <c r="AC8" s="318"/>
      <c r="AD8" s="318"/>
      <c r="AE8" s="337"/>
      <c r="AF8" s="317"/>
      <c r="AG8" s="318"/>
      <c r="AH8" s="318"/>
      <c r="AI8" s="318"/>
      <c r="AJ8" s="318"/>
      <c r="AK8" s="337"/>
      <c r="AL8" s="317"/>
      <c r="AM8" s="318"/>
      <c r="AN8" s="318"/>
      <c r="AO8" s="318"/>
      <c r="AP8" s="318"/>
      <c r="AQ8" s="322"/>
      <c r="AS8" s="324"/>
      <c r="AT8" s="388"/>
      <c r="AU8" s="307"/>
      <c r="AV8" s="308"/>
    </row>
    <row r="9" spans="2:48" ht="8.25" customHeight="1" thickBot="1" x14ac:dyDescent="0.25">
      <c r="B9" s="377"/>
      <c r="C9" s="378"/>
      <c r="D9" s="378"/>
      <c r="E9" s="378"/>
      <c r="F9" s="378"/>
      <c r="G9" s="378"/>
      <c r="H9" s="331"/>
      <c r="I9" s="332"/>
      <c r="J9" s="332"/>
      <c r="K9" s="332"/>
      <c r="L9" s="332"/>
      <c r="M9" s="335"/>
      <c r="N9" s="319"/>
      <c r="O9" s="320"/>
      <c r="P9" s="320"/>
      <c r="Q9" s="320"/>
      <c r="R9" s="320"/>
      <c r="S9" s="338"/>
      <c r="T9" s="319"/>
      <c r="U9" s="320"/>
      <c r="V9" s="320"/>
      <c r="W9" s="320"/>
      <c r="X9" s="320"/>
      <c r="Y9" s="338"/>
      <c r="Z9" s="319"/>
      <c r="AA9" s="320"/>
      <c r="AB9" s="320"/>
      <c r="AC9" s="320"/>
      <c r="AD9" s="320"/>
      <c r="AE9" s="338"/>
      <c r="AF9" s="319"/>
      <c r="AG9" s="320"/>
      <c r="AH9" s="320"/>
      <c r="AI9" s="320"/>
      <c r="AJ9" s="320"/>
      <c r="AK9" s="338"/>
      <c r="AL9" s="319"/>
      <c r="AM9" s="320"/>
      <c r="AN9" s="320"/>
      <c r="AO9" s="320"/>
      <c r="AP9" s="320"/>
      <c r="AQ9" s="323"/>
      <c r="AS9" s="324"/>
      <c r="AT9" s="388"/>
      <c r="AU9" s="307"/>
      <c r="AV9" s="308"/>
    </row>
    <row r="10" spans="2:48" ht="8.25" customHeight="1" x14ac:dyDescent="0.2">
      <c r="B10" s="357" t="s">
        <v>174</v>
      </c>
      <c r="C10" s="358"/>
      <c r="D10" s="358"/>
      <c r="E10" s="358"/>
      <c r="F10" s="358"/>
      <c r="G10" s="358"/>
      <c r="H10" s="315">
        <f t="shared" ref="H10" si="0">2*((H35&gt;I35)+(J35&gt;K35)+(L35&gt;M35)+(H36&gt;I36)+(J36&gt;K36)+(L36&gt;M36)) + 5*((H37&gt;I37)+(L37&gt;M37)) + 3*((H38&gt;I38)+(J38&gt;K38)+(L38&gt;M38))</f>
        <v>7</v>
      </c>
      <c r="I10" s="316"/>
      <c r="J10" s="316"/>
      <c r="K10" s="316">
        <f t="shared" ref="K10" si="1">2*((H35&lt;I35)+(J35&lt;K35)+(L35&lt;M35)+(H36&lt;I36)+(J36&lt;K36)+(L36&lt;M36)) + 5*((H37&lt;I37)+(L37&lt;M37)) + 3*((H38&lt;I38)+(J38&lt;K38)+(L38&lt;M38))</f>
        <v>24</v>
      </c>
      <c r="L10" s="316"/>
      <c r="M10" s="336"/>
      <c r="N10" s="309"/>
      <c r="O10" s="309"/>
      <c r="P10" s="309"/>
      <c r="Q10" s="309"/>
      <c r="R10" s="309"/>
      <c r="S10" s="309"/>
      <c r="T10" s="315">
        <f>Q14</f>
        <v>9</v>
      </c>
      <c r="U10" s="316"/>
      <c r="V10" s="316"/>
      <c r="W10" s="316">
        <f>N14</f>
        <v>22</v>
      </c>
      <c r="X10" s="316"/>
      <c r="Y10" s="336"/>
      <c r="Z10" s="315">
        <f>Q18</f>
        <v>9</v>
      </c>
      <c r="AA10" s="316"/>
      <c r="AB10" s="316"/>
      <c r="AC10" s="316">
        <f>N18</f>
        <v>22</v>
      </c>
      <c r="AD10" s="316"/>
      <c r="AE10" s="336"/>
      <c r="AF10" s="315">
        <f>Q22</f>
        <v>22</v>
      </c>
      <c r="AG10" s="316"/>
      <c r="AH10" s="316"/>
      <c r="AI10" s="316">
        <f>N22</f>
        <v>9</v>
      </c>
      <c r="AJ10" s="316"/>
      <c r="AK10" s="336"/>
      <c r="AL10" s="315">
        <f>Q26</f>
        <v>19</v>
      </c>
      <c r="AM10" s="316"/>
      <c r="AN10" s="316"/>
      <c r="AO10" s="316">
        <f>N26</f>
        <v>12</v>
      </c>
      <c r="AP10" s="316"/>
      <c r="AQ10" s="321"/>
      <c r="AS10" s="324">
        <f t="shared" ref="AS10" si="2" xml:space="preserve"> ((H10+K10)&gt;0) + ((N10+Q10)&gt;0) + ((T10+W10)&gt;0) + ((Z10+AC10)&gt;0) + ((AF10+AI10)&gt;0) + ((AL10+AO10)&gt;0)</f>
        <v>5</v>
      </c>
      <c r="AT10" s="388">
        <f t="shared" ref="AT10" si="3">(H10&gt;K10)+(N10&gt;Q10)+(T10&gt;W10)+(Z10&gt;AC10)+(AF10&gt;AI10)+(AL10&gt;AO10)</f>
        <v>2</v>
      </c>
      <c r="AU10" s="307">
        <f t="shared" ref="AU10" si="4">SUM(H10,N10,T10,Z10,AF10,AL10)-SUM(K10,Q10,W10,AC10,AI10,AO10)</f>
        <v>-23</v>
      </c>
      <c r="AV10" s="308">
        <f>SUM(H35:H38,J35:J38,L35:L38,O39:O54,Q39:Q54,S39:S54) - SUM(I35:I38,K35:K38,M35:M38,N39:N54,P39:P54,R39:R54)</f>
        <v>-33</v>
      </c>
    </row>
    <row r="11" spans="2:48" ht="8.25" customHeight="1" x14ac:dyDescent="0.2">
      <c r="B11" s="349"/>
      <c r="C11" s="359"/>
      <c r="D11" s="359"/>
      <c r="E11" s="359"/>
      <c r="F11" s="359"/>
      <c r="G11" s="359"/>
      <c r="H11" s="317"/>
      <c r="I11" s="318"/>
      <c r="J11" s="318"/>
      <c r="K11" s="318"/>
      <c r="L11" s="318"/>
      <c r="M11" s="337"/>
      <c r="N11" s="309"/>
      <c r="O11" s="309"/>
      <c r="P11" s="309"/>
      <c r="Q11" s="309"/>
      <c r="R11" s="309"/>
      <c r="S11" s="309"/>
      <c r="T11" s="317"/>
      <c r="U11" s="318"/>
      <c r="V11" s="318"/>
      <c r="W11" s="318"/>
      <c r="X11" s="318"/>
      <c r="Y11" s="337"/>
      <c r="Z11" s="317"/>
      <c r="AA11" s="318"/>
      <c r="AB11" s="318"/>
      <c r="AC11" s="318"/>
      <c r="AD11" s="318"/>
      <c r="AE11" s="337"/>
      <c r="AF11" s="317"/>
      <c r="AG11" s="318"/>
      <c r="AH11" s="318"/>
      <c r="AI11" s="318"/>
      <c r="AJ11" s="318"/>
      <c r="AK11" s="337"/>
      <c r="AL11" s="317"/>
      <c r="AM11" s="318"/>
      <c r="AN11" s="318"/>
      <c r="AO11" s="318"/>
      <c r="AP11" s="318"/>
      <c r="AQ11" s="322"/>
      <c r="AS11" s="324"/>
      <c r="AT11" s="388"/>
      <c r="AU11" s="307"/>
      <c r="AV11" s="308"/>
    </row>
    <row r="12" spans="2:48" ht="8.25" customHeight="1" x14ac:dyDescent="0.2">
      <c r="B12" s="349"/>
      <c r="C12" s="359"/>
      <c r="D12" s="359"/>
      <c r="E12" s="359"/>
      <c r="F12" s="359"/>
      <c r="G12" s="359"/>
      <c r="H12" s="317"/>
      <c r="I12" s="318"/>
      <c r="J12" s="318"/>
      <c r="K12" s="318"/>
      <c r="L12" s="318"/>
      <c r="M12" s="337"/>
      <c r="N12" s="309"/>
      <c r="O12" s="309"/>
      <c r="P12" s="309"/>
      <c r="Q12" s="309"/>
      <c r="R12" s="309"/>
      <c r="S12" s="309"/>
      <c r="T12" s="317"/>
      <c r="U12" s="318"/>
      <c r="V12" s="318"/>
      <c r="W12" s="318"/>
      <c r="X12" s="318"/>
      <c r="Y12" s="337"/>
      <c r="Z12" s="317"/>
      <c r="AA12" s="318"/>
      <c r="AB12" s="318"/>
      <c r="AC12" s="318"/>
      <c r="AD12" s="318"/>
      <c r="AE12" s="337"/>
      <c r="AF12" s="317"/>
      <c r="AG12" s="318"/>
      <c r="AH12" s="318"/>
      <c r="AI12" s="318"/>
      <c r="AJ12" s="318"/>
      <c r="AK12" s="337"/>
      <c r="AL12" s="317"/>
      <c r="AM12" s="318"/>
      <c r="AN12" s="318"/>
      <c r="AO12" s="318"/>
      <c r="AP12" s="318"/>
      <c r="AQ12" s="322"/>
      <c r="AS12" s="324"/>
      <c r="AT12" s="388"/>
      <c r="AU12" s="307"/>
      <c r="AV12" s="308"/>
    </row>
    <row r="13" spans="2:48" ht="8.25" customHeight="1" thickBot="1" x14ac:dyDescent="0.25">
      <c r="B13" s="377"/>
      <c r="C13" s="378"/>
      <c r="D13" s="378"/>
      <c r="E13" s="378"/>
      <c r="F13" s="378"/>
      <c r="G13" s="378"/>
      <c r="H13" s="319"/>
      <c r="I13" s="320"/>
      <c r="J13" s="320"/>
      <c r="K13" s="320"/>
      <c r="L13" s="320"/>
      <c r="M13" s="338"/>
      <c r="N13" s="309"/>
      <c r="O13" s="309"/>
      <c r="P13" s="309"/>
      <c r="Q13" s="309"/>
      <c r="R13" s="309"/>
      <c r="S13" s="309"/>
      <c r="T13" s="319"/>
      <c r="U13" s="320"/>
      <c r="V13" s="320"/>
      <c r="W13" s="320"/>
      <c r="X13" s="320"/>
      <c r="Y13" s="338"/>
      <c r="Z13" s="319"/>
      <c r="AA13" s="320"/>
      <c r="AB13" s="320"/>
      <c r="AC13" s="320"/>
      <c r="AD13" s="320"/>
      <c r="AE13" s="338"/>
      <c r="AF13" s="319"/>
      <c r="AG13" s="320"/>
      <c r="AH13" s="320"/>
      <c r="AI13" s="320"/>
      <c r="AJ13" s="320"/>
      <c r="AK13" s="338"/>
      <c r="AL13" s="319"/>
      <c r="AM13" s="320"/>
      <c r="AN13" s="320"/>
      <c r="AO13" s="320"/>
      <c r="AP13" s="320"/>
      <c r="AQ13" s="323"/>
      <c r="AS13" s="324"/>
      <c r="AT13" s="388"/>
      <c r="AU13" s="307"/>
      <c r="AV13" s="308"/>
    </row>
    <row r="14" spans="2:48" ht="8.25" customHeight="1" x14ac:dyDescent="0.2">
      <c r="B14" s="357" t="s">
        <v>44</v>
      </c>
      <c r="C14" s="358"/>
      <c r="D14" s="358"/>
      <c r="E14" s="358"/>
      <c r="F14" s="358"/>
      <c r="G14" s="358"/>
      <c r="H14" s="315">
        <f t="shared" ref="H14" si="5">2*((H39&gt;I39)+(J39&gt;K39)+(L39&gt;M39)+(H40&gt;I40)+(J40&gt;K40)+(L40&gt;M40)) + 5*((H41&gt;I41)+(L41&gt;M41)) + 3*((H42&gt;I42)+(J42&gt;K42)+(L42&gt;M42))</f>
        <v>21</v>
      </c>
      <c r="I14" s="316"/>
      <c r="J14" s="316"/>
      <c r="K14" s="316">
        <f t="shared" ref="K14" si="6">2*((H39&lt;I39)+(J39&lt;K39)+(L39&lt;M39)+(H40&lt;I40)+(J40&lt;K40)+(L40&lt;M40)) + 5*((H41&lt;I41)+(L41&lt;M41)) + 3*((H42&lt;I42)+(J42&lt;K42)+(L42&lt;M42))</f>
        <v>10</v>
      </c>
      <c r="L14" s="316"/>
      <c r="M14" s="336"/>
      <c r="N14" s="315">
        <f t="shared" ref="N14" si="7">2*((N39&gt;O39)+(P39&gt;Q39)+(R39&gt;S39)+(N40&gt;O40)+(P40&gt;Q40)+(R40&gt;S40)) + 5*((N41&gt;O41)+(R41&gt;S41)) + 3*((N42&gt;O42)+(P42&gt;Q42)+(R42&gt;S42))</f>
        <v>22</v>
      </c>
      <c r="O14" s="316"/>
      <c r="P14" s="316"/>
      <c r="Q14" s="316">
        <f t="shared" ref="Q14" si="8">2*((N39&lt;O39)+(P39&lt;Q39)+(R39&lt;S39)+(N40&lt;O40)+(P40&lt;Q40)+(R40&lt;S40)) + 5*((N41&lt;O41)+(R41&lt;S41)) + 3*((N42&lt;O42)+(P42&lt;Q42)+(R42&lt;S42))</f>
        <v>9</v>
      </c>
      <c r="R14" s="316"/>
      <c r="S14" s="336"/>
      <c r="T14" s="309"/>
      <c r="U14" s="309"/>
      <c r="V14" s="309"/>
      <c r="W14" s="309"/>
      <c r="X14" s="309"/>
      <c r="Y14" s="309"/>
      <c r="Z14" s="315">
        <f>W18</f>
        <v>22</v>
      </c>
      <c r="AA14" s="316"/>
      <c r="AB14" s="316"/>
      <c r="AC14" s="316">
        <f>T18</f>
        <v>9</v>
      </c>
      <c r="AD14" s="316"/>
      <c r="AE14" s="336"/>
      <c r="AF14" s="315">
        <f>W22</f>
        <v>14</v>
      </c>
      <c r="AG14" s="316"/>
      <c r="AH14" s="316"/>
      <c r="AI14" s="316">
        <f>T22</f>
        <v>17</v>
      </c>
      <c r="AJ14" s="316"/>
      <c r="AK14" s="336"/>
      <c r="AL14" s="315">
        <f>W26</f>
        <v>31</v>
      </c>
      <c r="AM14" s="316"/>
      <c r="AN14" s="316"/>
      <c r="AO14" s="316">
        <f>T26</f>
        <v>0</v>
      </c>
      <c r="AP14" s="316"/>
      <c r="AQ14" s="321"/>
      <c r="AS14" s="324">
        <f t="shared" ref="AS14" si="9" xml:space="preserve"> ((H14+K14)&gt;0) + ((N14+Q14)&gt;0) + ((T14+W14)&gt;0) + ((Z14+AC14)&gt;0) + ((AF14+AI14)&gt;0) + ((AL14+AO14)&gt;0)</f>
        <v>5</v>
      </c>
      <c r="AT14" s="388">
        <f t="shared" ref="AT14" si="10">(H14&gt;K14)+(N14&gt;Q14)+(T14&gt;W14)+(Z14&gt;AC14)+(AF14&gt;AI14)+(AL14&gt;AO14)</f>
        <v>4</v>
      </c>
      <c r="AU14" s="307">
        <f t="shared" ref="AU14" si="11">SUM(H14,N14,T14,Z14,AF14,AL14)-SUM(K14,Q14,W14,AC14,AI14,AO14)</f>
        <v>65</v>
      </c>
      <c r="AV14" s="308">
        <f>SUM(H39:H42,J39:J42,L39:L42,N39:N42,P39:P42,R39:R42,U43:U54,W43:W54,Y43:Y54) - SUM(I39:I42,K39:K42,M39:M42,O39:O42,Q39:Q42,S39:S42,T43:T54,V43:V54,X43:X54)</f>
        <v>93</v>
      </c>
    </row>
    <row r="15" spans="2:48" ht="8.25" customHeight="1" x14ac:dyDescent="0.2">
      <c r="B15" s="349"/>
      <c r="C15" s="359"/>
      <c r="D15" s="359"/>
      <c r="E15" s="359"/>
      <c r="F15" s="359"/>
      <c r="G15" s="359"/>
      <c r="H15" s="317"/>
      <c r="I15" s="318"/>
      <c r="J15" s="318"/>
      <c r="K15" s="318"/>
      <c r="L15" s="318"/>
      <c r="M15" s="337"/>
      <c r="N15" s="317"/>
      <c r="O15" s="318"/>
      <c r="P15" s="318"/>
      <c r="Q15" s="318"/>
      <c r="R15" s="318"/>
      <c r="S15" s="337"/>
      <c r="T15" s="309"/>
      <c r="U15" s="309"/>
      <c r="V15" s="309"/>
      <c r="W15" s="309"/>
      <c r="X15" s="309"/>
      <c r="Y15" s="309"/>
      <c r="Z15" s="317"/>
      <c r="AA15" s="318"/>
      <c r="AB15" s="318"/>
      <c r="AC15" s="318"/>
      <c r="AD15" s="318"/>
      <c r="AE15" s="337"/>
      <c r="AF15" s="317"/>
      <c r="AG15" s="318"/>
      <c r="AH15" s="318"/>
      <c r="AI15" s="318"/>
      <c r="AJ15" s="318"/>
      <c r="AK15" s="337"/>
      <c r="AL15" s="317"/>
      <c r="AM15" s="318"/>
      <c r="AN15" s="318"/>
      <c r="AO15" s="318"/>
      <c r="AP15" s="318"/>
      <c r="AQ15" s="322"/>
      <c r="AS15" s="324"/>
      <c r="AT15" s="388"/>
      <c r="AU15" s="307"/>
      <c r="AV15" s="308"/>
    </row>
    <row r="16" spans="2:48" ht="8.25" customHeight="1" x14ac:dyDescent="0.2">
      <c r="B16" s="349"/>
      <c r="C16" s="359"/>
      <c r="D16" s="359"/>
      <c r="E16" s="359"/>
      <c r="F16" s="359"/>
      <c r="G16" s="359"/>
      <c r="H16" s="317"/>
      <c r="I16" s="318"/>
      <c r="J16" s="318"/>
      <c r="K16" s="318"/>
      <c r="L16" s="318"/>
      <c r="M16" s="337"/>
      <c r="N16" s="317"/>
      <c r="O16" s="318"/>
      <c r="P16" s="318"/>
      <c r="Q16" s="318"/>
      <c r="R16" s="318"/>
      <c r="S16" s="337"/>
      <c r="T16" s="309"/>
      <c r="U16" s="309"/>
      <c r="V16" s="309"/>
      <c r="W16" s="309"/>
      <c r="X16" s="309"/>
      <c r="Y16" s="309"/>
      <c r="Z16" s="317"/>
      <c r="AA16" s="318"/>
      <c r="AB16" s="318"/>
      <c r="AC16" s="318"/>
      <c r="AD16" s="318"/>
      <c r="AE16" s="337"/>
      <c r="AF16" s="317"/>
      <c r="AG16" s="318"/>
      <c r="AH16" s="318"/>
      <c r="AI16" s="318"/>
      <c r="AJ16" s="318"/>
      <c r="AK16" s="337"/>
      <c r="AL16" s="317"/>
      <c r="AM16" s="318"/>
      <c r="AN16" s="318"/>
      <c r="AO16" s="318"/>
      <c r="AP16" s="318"/>
      <c r="AQ16" s="322"/>
      <c r="AS16" s="324"/>
      <c r="AT16" s="388"/>
      <c r="AU16" s="307"/>
      <c r="AV16" s="308"/>
    </row>
    <row r="17" spans="2:48" ht="8.25" customHeight="1" thickBot="1" x14ac:dyDescent="0.25">
      <c r="B17" s="377"/>
      <c r="C17" s="378"/>
      <c r="D17" s="378"/>
      <c r="E17" s="378"/>
      <c r="F17" s="378"/>
      <c r="G17" s="378"/>
      <c r="H17" s="319"/>
      <c r="I17" s="320"/>
      <c r="J17" s="320"/>
      <c r="K17" s="320"/>
      <c r="L17" s="320"/>
      <c r="M17" s="338"/>
      <c r="N17" s="319"/>
      <c r="O17" s="320"/>
      <c r="P17" s="320"/>
      <c r="Q17" s="320"/>
      <c r="R17" s="320"/>
      <c r="S17" s="338"/>
      <c r="T17" s="309"/>
      <c r="U17" s="309"/>
      <c r="V17" s="309"/>
      <c r="W17" s="309"/>
      <c r="X17" s="309"/>
      <c r="Y17" s="309"/>
      <c r="Z17" s="319"/>
      <c r="AA17" s="320"/>
      <c r="AB17" s="320"/>
      <c r="AC17" s="320"/>
      <c r="AD17" s="320"/>
      <c r="AE17" s="338"/>
      <c r="AF17" s="319"/>
      <c r="AG17" s="320"/>
      <c r="AH17" s="320"/>
      <c r="AI17" s="320"/>
      <c r="AJ17" s="320"/>
      <c r="AK17" s="338"/>
      <c r="AL17" s="319"/>
      <c r="AM17" s="320"/>
      <c r="AN17" s="320"/>
      <c r="AO17" s="320"/>
      <c r="AP17" s="320"/>
      <c r="AQ17" s="323"/>
      <c r="AS17" s="324"/>
      <c r="AT17" s="388"/>
      <c r="AU17" s="307"/>
      <c r="AV17" s="308"/>
    </row>
    <row r="18" spans="2:48" ht="8.25" customHeight="1" x14ac:dyDescent="0.2">
      <c r="B18" s="357" t="s">
        <v>1</v>
      </c>
      <c r="C18" s="358"/>
      <c r="D18" s="358"/>
      <c r="E18" s="358"/>
      <c r="F18" s="358"/>
      <c r="G18" s="358"/>
      <c r="H18" s="315">
        <f t="shared" ref="H18" si="12">2*((H43&gt;I43)+(J43&gt;K43)+(L43&gt;M43)+(H44&gt;I44)+(J44&gt;K44)+(L44&gt;M44)) + 5*((H45&gt;I45)+(L45&gt;M45)) + 3*((H46&gt;I46)+(J46&gt;K46)+(L46&gt;M46))</f>
        <v>21</v>
      </c>
      <c r="I18" s="316"/>
      <c r="J18" s="316"/>
      <c r="K18" s="316">
        <f t="shared" ref="K18" si="13">2*((H43&lt;I43)+(J43&lt;K43)+(L43&lt;M43)+(H44&lt;I44)+(J44&lt;K44)+(L44&lt;M44)) + 5*((H45&lt;I45)+(L45&lt;M45)) + 3*((H46&lt;I46)+(J46&lt;K46)+(L46&lt;M46))</f>
        <v>10</v>
      </c>
      <c r="L18" s="316"/>
      <c r="M18" s="336"/>
      <c r="N18" s="315">
        <f t="shared" ref="N18" si="14">2*((N43&gt;O43)+(P43&gt;Q43)+(R43&gt;S43)+(N44&gt;O44)+(P44&gt;Q44)+(R44&gt;S44)) + 5*((N45&gt;O45)+(R45&gt;S45)) + 3*((N46&gt;O46)+(P46&gt;Q46)+(R46&gt;S46))</f>
        <v>22</v>
      </c>
      <c r="O18" s="316"/>
      <c r="P18" s="316"/>
      <c r="Q18" s="316">
        <f t="shared" ref="Q18" si="15">2*((N43&lt;O43)+(P43&lt;Q43)+(R43&lt;S43)+(N44&lt;O44)+(P44&lt;Q44)+(R44&lt;S44)) + 5*((N45&lt;O45)+(R45&lt;S45)) + 3*((N46&lt;O46)+(P46&lt;Q46)+(R46&lt;S46))</f>
        <v>9</v>
      </c>
      <c r="R18" s="316"/>
      <c r="S18" s="336"/>
      <c r="T18" s="315">
        <f t="shared" ref="T18" si="16">2*((T43&gt;U43)+(V43&gt;W43)+(X43&gt;Y43)+(T44&gt;U44)+(V44&gt;W44)+(X44&gt;Y44)) + 5*((T45&gt;U45)+(X45&gt;Y45)) + 3*((T46&gt;U46)+(V46&gt;W46)+(X46&gt;Y46))</f>
        <v>9</v>
      </c>
      <c r="U18" s="316"/>
      <c r="V18" s="316"/>
      <c r="W18" s="316">
        <f t="shared" ref="W18" si="17">2*((T43&lt;U43)+(V43&lt;W43)+(X43&lt;Y43)+(T44&lt;U44)+(V44&lt;W44)+(X44&lt;Y44)) + 5*((T45&lt;U45)+(X45&lt;Y45)) + 3*((T46&lt;U46)+(V46&lt;W46)+(X46&lt;Y46))</f>
        <v>22</v>
      </c>
      <c r="X18" s="316"/>
      <c r="Y18" s="336"/>
      <c r="Z18" s="309"/>
      <c r="AA18" s="309"/>
      <c r="AB18" s="309"/>
      <c r="AC18" s="309"/>
      <c r="AD18" s="309"/>
      <c r="AE18" s="309"/>
      <c r="AF18" s="315">
        <f>AC22</f>
        <v>24</v>
      </c>
      <c r="AG18" s="316"/>
      <c r="AH18" s="316"/>
      <c r="AI18" s="316">
        <f>Z22</f>
        <v>7</v>
      </c>
      <c r="AJ18" s="316"/>
      <c r="AK18" s="336"/>
      <c r="AL18" s="315">
        <f>AC26</f>
        <v>29</v>
      </c>
      <c r="AM18" s="316"/>
      <c r="AN18" s="316"/>
      <c r="AO18" s="316">
        <f>Z26</f>
        <v>2</v>
      </c>
      <c r="AP18" s="316"/>
      <c r="AQ18" s="321"/>
      <c r="AS18" s="324">
        <f t="shared" ref="AS18" si="18" xml:space="preserve"> ((H18+K18)&gt;0) + ((N18+Q18)&gt;0) + ((T18+W18)&gt;0) + ((Z18+AC18)&gt;0) + ((AF18+AI18)&gt;0) + ((AL18+AO18)&gt;0)</f>
        <v>5</v>
      </c>
      <c r="AT18" s="388">
        <f t="shared" ref="AT18" si="19">(H18&gt;K18)+(N18&gt;Q18)+(T18&gt;W18)+(Z18&gt;AC18)+(AF18&gt;AI18)+(AL18&gt;AO18)</f>
        <v>4</v>
      </c>
      <c r="AU18" s="307">
        <f t="shared" ref="AU18" si="20">SUM(H18,N18,T18,Z18,AF18,AL18)-SUM(K18,Q18,W18,AC18,AI18,AO18)</f>
        <v>55</v>
      </c>
      <c r="AV18" s="308">
        <f>SUM(H43:H46,J43:J46,L43:L46,N43:N46,P43:P46,R43:R46,T43:T46,V43:V46,X43:X46,AA47:AA54,AC47:AC54,AE47:AE54) - SUM(I43:I46,K43:K46,M43:M46,O43:O46,Q43:Q46,S43:S46,U43:U46,W43:W46,Y43:Y46,Z47:Z54,AB47:AB54,AD47:AD54)</f>
        <v>150</v>
      </c>
    </row>
    <row r="19" spans="2:48" ht="8.25" customHeight="1" x14ac:dyDescent="0.2">
      <c r="B19" s="349"/>
      <c r="C19" s="359"/>
      <c r="D19" s="359"/>
      <c r="E19" s="359"/>
      <c r="F19" s="359"/>
      <c r="G19" s="359"/>
      <c r="H19" s="317"/>
      <c r="I19" s="318"/>
      <c r="J19" s="318"/>
      <c r="K19" s="318"/>
      <c r="L19" s="318"/>
      <c r="M19" s="337"/>
      <c r="N19" s="317"/>
      <c r="O19" s="318"/>
      <c r="P19" s="318"/>
      <c r="Q19" s="318"/>
      <c r="R19" s="318"/>
      <c r="S19" s="337"/>
      <c r="T19" s="317"/>
      <c r="U19" s="318"/>
      <c r="V19" s="318"/>
      <c r="W19" s="318"/>
      <c r="X19" s="318"/>
      <c r="Y19" s="337"/>
      <c r="Z19" s="309"/>
      <c r="AA19" s="309"/>
      <c r="AB19" s="309"/>
      <c r="AC19" s="309"/>
      <c r="AD19" s="309"/>
      <c r="AE19" s="309"/>
      <c r="AF19" s="317"/>
      <c r="AG19" s="318"/>
      <c r="AH19" s="318"/>
      <c r="AI19" s="318"/>
      <c r="AJ19" s="318"/>
      <c r="AK19" s="337"/>
      <c r="AL19" s="317"/>
      <c r="AM19" s="318"/>
      <c r="AN19" s="318"/>
      <c r="AO19" s="318"/>
      <c r="AP19" s="318"/>
      <c r="AQ19" s="322"/>
      <c r="AS19" s="324"/>
      <c r="AT19" s="388"/>
      <c r="AU19" s="307"/>
      <c r="AV19" s="308"/>
    </row>
    <row r="20" spans="2:48" ht="8.25" customHeight="1" x14ac:dyDescent="0.2">
      <c r="B20" s="349"/>
      <c r="C20" s="359"/>
      <c r="D20" s="359"/>
      <c r="E20" s="359"/>
      <c r="F20" s="359"/>
      <c r="G20" s="359"/>
      <c r="H20" s="317"/>
      <c r="I20" s="318"/>
      <c r="J20" s="318"/>
      <c r="K20" s="318"/>
      <c r="L20" s="318"/>
      <c r="M20" s="337"/>
      <c r="N20" s="317"/>
      <c r="O20" s="318"/>
      <c r="P20" s="318"/>
      <c r="Q20" s="318"/>
      <c r="R20" s="318"/>
      <c r="S20" s="337"/>
      <c r="T20" s="317"/>
      <c r="U20" s="318"/>
      <c r="V20" s="318"/>
      <c r="W20" s="318"/>
      <c r="X20" s="318"/>
      <c r="Y20" s="337"/>
      <c r="Z20" s="309"/>
      <c r="AA20" s="309"/>
      <c r="AB20" s="309"/>
      <c r="AC20" s="309"/>
      <c r="AD20" s="309"/>
      <c r="AE20" s="309"/>
      <c r="AF20" s="317"/>
      <c r="AG20" s="318"/>
      <c r="AH20" s="318"/>
      <c r="AI20" s="318"/>
      <c r="AJ20" s="318"/>
      <c r="AK20" s="337"/>
      <c r="AL20" s="317"/>
      <c r="AM20" s="318"/>
      <c r="AN20" s="318"/>
      <c r="AO20" s="318"/>
      <c r="AP20" s="318"/>
      <c r="AQ20" s="322"/>
      <c r="AS20" s="324"/>
      <c r="AT20" s="388"/>
      <c r="AU20" s="307"/>
      <c r="AV20" s="308"/>
    </row>
    <row r="21" spans="2:48" ht="8.25" customHeight="1" thickBot="1" x14ac:dyDescent="0.25">
      <c r="B21" s="377"/>
      <c r="C21" s="378"/>
      <c r="D21" s="378"/>
      <c r="E21" s="378"/>
      <c r="F21" s="378"/>
      <c r="G21" s="378"/>
      <c r="H21" s="319"/>
      <c r="I21" s="320"/>
      <c r="J21" s="320"/>
      <c r="K21" s="320"/>
      <c r="L21" s="320"/>
      <c r="M21" s="338"/>
      <c r="N21" s="319"/>
      <c r="O21" s="320"/>
      <c r="P21" s="320"/>
      <c r="Q21" s="320"/>
      <c r="R21" s="320"/>
      <c r="S21" s="338"/>
      <c r="T21" s="319"/>
      <c r="U21" s="320"/>
      <c r="V21" s="320"/>
      <c r="W21" s="320"/>
      <c r="X21" s="320"/>
      <c r="Y21" s="338"/>
      <c r="Z21" s="309"/>
      <c r="AA21" s="309"/>
      <c r="AB21" s="309"/>
      <c r="AC21" s="309"/>
      <c r="AD21" s="309"/>
      <c r="AE21" s="309"/>
      <c r="AF21" s="319"/>
      <c r="AG21" s="320"/>
      <c r="AH21" s="320"/>
      <c r="AI21" s="320"/>
      <c r="AJ21" s="320"/>
      <c r="AK21" s="338"/>
      <c r="AL21" s="319"/>
      <c r="AM21" s="320"/>
      <c r="AN21" s="320"/>
      <c r="AO21" s="320"/>
      <c r="AP21" s="320"/>
      <c r="AQ21" s="323"/>
      <c r="AS21" s="324"/>
      <c r="AT21" s="388"/>
      <c r="AU21" s="307"/>
      <c r="AV21" s="308"/>
    </row>
    <row r="22" spans="2:48" ht="8.25" customHeight="1" x14ac:dyDescent="0.2">
      <c r="B22" s="357" t="s">
        <v>554</v>
      </c>
      <c r="C22" s="358"/>
      <c r="D22" s="358"/>
      <c r="E22" s="358"/>
      <c r="F22" s="358"/>
      <c r="G22" s="358"/>
      <c r="H22" s="315">
        <f t="shared" ref="H22" si="21">2*((H47&gt;I47)+(J47&gt;K47)+(L47&gt;M47)+(H48&gt;I48)+(J48&gt;K48)+(L48&gt;M48)) + 5*((H49&gt;I49)+(L49&gt;M49)) + 3*((H50&gt;I50)+(J50&gt;K50)+(L50&gt;M50))</f>
        <v>21</v>
      </c>
      <c r="I22" s="316"/>
      <c r="J22" s="316"/>
      <c r="K22" s="316">
        <f t="shared" ref="K22" si="22">2*((H47&lt;I47)+(J47&lt;K47)+(L47&lt;M47)+(H48&lt;I48)+(J48&lt;K48)+(L48&lt;M48)) + 5*((H49&lt;I49)+(L49&lt;M49)) + 3*((H50&lt;I50)+(J50&lt;K50)+(L50&lt;M50))</f>
        <v>10</v>
      </c>
      <c r="L22" s="316"/>
      <c r="M22" s="336"/>
      <c r="N22" s="315">
        <f t="shared" ref="N22" si="23">2*((N47&gt;O47)+(P47&gt;Q47)+(R47&gt;S47)+(N48&gt;O48)+(P48&gt;Q48)+(R48&gt;S48)) + 5*((N49&gt;O49)+(R49&gt;S49)) + 3*((N50&gt;O50)+(P50&gt;Q50)+(R50&gt;S50))</f>
        <v>9</v>
      </c>
      <c r="O22" s="316"/>
      <c r="P22" s="316"/>
      <c r="Q22" s="316">
        <f t="shared" ref="Q22" si="24">2*((N47&lt;O47)+(P47&lt;Q47)+(R47&lt;S47)+(N48&lt;O48)+(P48&lt;Q48)+(R48&lt;S48)) + 5*((N49&lt;O49)+(R49&lt;S49)) + 3*((N50&lt;O50)+(P50&lt;Q50)+(R50&lt;S50))</f>
        <v>22</v>
      </c>
      <c r="R22" s="316"/>
      <c r="S22" s="336"/>
      <c r="T22" s="315">
        <f t="shared" ref="T22" si="25">2*((T47&gt;U47)+(V47&gt;W47)+(X47&gt;Y47)+(T48&gt;U48)+(V48&gt;W48)+(X48&gt;Y48)) + 5*((T49&gt;U49)+(X49&gt;Y49)) + 3*((T50&gt;U50)+(V50&gt;W50)+(X50&gt;Y50))</f>
        <v>17</v>
      </c>
      <c r="U22" s="316"/>
      <c r="V22" s="316"/>
      <c r="W22" s="316">
        <f t="shared" ref="W22" si="26">2*((T47&lt;U47)+(V47&lt;W47)+(X47&lt;Y47)+(T48&lt;U48)+(V48&lt;W48)+(X48&lt;Y48)) + 5*((T49&lt;U49)+(X49&lt;Y49)) + 3*((T50&lt;U50)+(V50&lt;W50)+(X50&lt;Y50))</f>
        <v>14</v>
      </c>
      <c r="X22" s="316"/>
      <c r="Y22" s="336"/>
      <c r="Z22" s="315">
        <f t="shared" ref="Z22" si="27">2*((Z47&gt;AA47)+(AB47&gt;AC47)+(AD47&gt;AE47)+(Z48&gt;AA48)+(AB48&gt;AC48)+(AD48&gt;AE48)) + 5*((Z49&gt;AA49)+(AD49&gt;AE49)) + 3*((Z50&gt;AA50)+(AB50&gt;AC50)+(AD50&gt;AE50))</f>
        <v>7</v>
      </c>
      <c r="AA22" s="316"/>
      <c r="AB22" s="316"/>
      <c r="AC22" s="316">
        <f t="shared" ref="AC22" si="28">2*((Z47&lt;AA47)+(AB47&lt;AC47)+(AD47&lt;AE47)+(Z48&lt;AA48)+(AB48&lt;AC48)+(AD48&lt;AE48)) + 5*((Z49&lt;AA49)+(AD49&lt;AE49)) + 3*((Z50&lt;AA50)+(AB50&lt;AC50)+(AD50&lt;AE50))</f>
        <v>24</v>
      </c>
      <c r="AD22" s="316"/>
      <c r="AE22" s="336"/>
      <c r="AF22" s="309"/>
      <c r="AG22" s="309"/>
      <c r="AH22" s="309"/>
      <c r="AI22" s="309"/>
      <c r="AJ22" s="309"/>
      <c r="AK22" s="309"/>
      <c r="AL22" s="315">
        <f>AI26</f>
        <v>7</v>
      </c>
      <c r="AM22" s="316"/>
      <c r="AN22" s="316"/>
      <c r="AO22" s="316">
        <f>AF26</f>
        <v>24</v>
      </c>
      <c r="AP22" s="316"/>
      <c r="AQ22" s="321"/>
      <c r="AS22" s="324">
        <f t="shared" ref="AS22" si="29" xml:space="preserve"> ((H22+K22)&gt;0) + ((N22+Q22)&gt;0) + ((T22+W22)&gt;0) + ((Z22+AC22)&gt;0) + ((AF22+AI22)&gt;0) + ((AL22+AO22)&gt;0)</f>
        <v>5</v>
      </c>
      <c r="AT22" s="388">
        <f t="shared" ref="AT22" si="30">(H22&gt;K22)+(N22&gt;Q22)+(T22&gt;W22)+(Z22&gt;AC22)+(AF22&gt;AI22)+(AL22&gt;AO22)</f>
        <v>2</v>
      </c>
      <c r="AU22" s="307">
        <f t="shared" ref="AU22" si="31">SUM(H22,N22,T22,Z22,AF22,AL22)-SUM(K22,Q22,W22,AC22,AI22,AO22)</f>
        <v>-33</v>
      </c>
      <c r="AV22" s="308">
        <f>SUM(H47:H50,J47:J50,L47:L50,N47:N50,P47:P50,R47:R50,T47:T50,V47:V50,X47:X50,Z47:Z50,AB47:AB50,AD47:AD50,AG51:AG54,AI51:AI54,AK51:AK54) - SUM(I47:I50,K47:K50,M47:M50,O47:O50,Q47:Q50,S47:S50,U47:U50,W47:W50,Y47:Y50,AA47:AA50,AC47:AC50,AE47:AE50,AF51:AF54,AH51:AH54,AJ51:AJ54)</f>
        <v>-86</v>
      </c>
    </row>
    <row r="23" spans="2:48" ht="8.25" customHeight="1" x14ac:dyDescent="0.2">
      <c r="B23" s="349"/>
      <c r="C23" s="359"/>
      <c r="D23" s="359"/>
      <c r="E23" s="359"/>
      <c r="F23" s="359"/>
      <c r="G23" s="359"/>
      <c r="H23" s="317"/>
      <c r="I23" s="318"/>
      <c r="J23" s="318"/>
      <c r="K23" s="318"/>
      <c r="L23" s="318"/>
      <c r="M23" s="337"/>
      <c r="N23" s="317"/>
      <c r="O23" s="318"/>
      <c r="P23" s="318"/>
      <c r="Q23" s="318"/>
      <c r="R23" s="318"/>
      <c r="S23" s="337"/>
      <c r="T23" s="317"/>
      <c r="U23" s="318"/>
      <c r="V23" s="318"/>
      <c r="W23" s="318"/>
      <c r="X23" s="318"/>
      <c r="Y23" s="337"/>
      <c r="Z23" s="317"/>
      <c r="AA23" s="318"/>
      <c r="AB23" s="318"/>
      <c r="AC23" s="318"/>
      <c r="AD23" s="318"/>
      <c r="AE23" s="337"/>
      <c r="AF23" s="309"/>
      <c r="AG23" s="309"/>
      <c r="AH23" s="309"/>
      <c r="AI23" s="309"/>
      <c r="AJ23" s="309"/>
      <c r="AK23" s="309"/>
      <c r="AL23" s="317"/>
      <c r="AM23" s="318"/>
      <c r="AN23" s="318"/>
      <c r="AO23" s="318"/>
      <c r="AP23" s="318"/>
      <c r="AQ23" s="322"/>
      <c r="AS23" s="324"/>
      <c r="AT23" s="388"/>
      <c r="AU23" s="307"/>
      <c r="AV23" s="308"/>
    </row>
    <row r="24" spans="2:48" ht="8.25" customHeight="1" x14ac:dyDescent="0.2">
      <c r="B24" s="349"/>
      <c r="C24" s="359"/>
      <c r="D24" s="359"/>
      <c r="E24" s="359"/>
      <c r="F24" s="359"/>
      <c r="G24" s="359"/>
      <c r="H24" s="317"/>
      <c r="I24" s="318"/>
      <c r="J24" s="318"/>
      <c r="K24" s="318"/>
      <c r="L24" s="318"/>
      <c r="M24" s="337"/>
      <c r="N24" s="317"/>
      <c r="O24" s="318"/>
      <c r="P24" s="318"/>
      <c r="Q24" s="318"/>
      <c r="R24" s="318"/>
      <c r="S24" s="337"/>
      <c r="T24" s="317"/>
      <c r="U24" s="318"/>
      <c r="V24" s="318"/>
      <c r="W24" s="318"/>
      <c r="X24" s="318"/>
      <c r="Y24" s="337"/>
      <c r="Z24" s="317"/>
      <c r="AA24" s="318"/>
      <c r="AB24" s="318"/>
      <c r="AC24" s="318"/>
      <c r="AD24" s="318"/>
      <c r="AE24" s="337"/>
      <c r="AF24" s="309"/>
      <c r="AG24" s="309"/>
      <c r="AH24" s="309"/>
      <c r="AI24" s="309"/>
      <c r="AJ24" s="309"/>
      <c r="AK24" s="309"/>
      <c r="AL24" s="317"/>
      <c r="AM24" s="318"/>
      <c r="AN24" s="318"/>
      <c r="AO24" s="318"/>
      <c r="AP24" s="318"/>
      <c r="AQ24" s="322"/>
      <c r="AS24" s="324"/>
      <c r="AT24" s="388"/>
      <c r="AU24" s="307"/>
      <c r="AV24" s="308"/>
    </row>
    <row r="25" spans="2:48" ht="8.25" customHeight="1" thickBot="1" x14ac:dyDescent="0.25">
      <c r="B25" s="377"/>
      <c r="C25" s="378"/>
      <c r="D25" s="378"/>
      <c r="E25" s="378"/>
      <c r="F25" s="378"/>
      <c r="G25" s="378"/>
      <c r="H25" s="319"/>
      <c r="I25" s="320"/>
      <c r="J25" s="320"/>
      <c r="K25" s="320"/>
      <c r="L25" s="320"/>
      <c r="M25" s="338"/>
      <c r="N25" s="319"/>
      <c r="O25" s="320"/>
      <c r="P25" s="320"/>
      <c r="Q25" s="320"/>
      <c r="R25" s="320"/>
      <c r="S25" s="338"/>
      <c r="T25" s="319"/>
      <c r="U25" s="320"/>
      <c r="V25" s="320"/>
      <c r="W25" s="320"/>
      <c r="X25" s="320"/>
      <c r="Y25" s="338"/>
      <c r="Z25" s="319"/>
      <c r="AA25" s="320"/>
      <c r="AB25" s="320"/>
      <c r="AC25" s="320"/>
      <c r="AD25" s="320"/>
      <c r="AE25" s="338"/>
      <c r="AF25" s="309"/>
      <c r="AG25" s="309"/>
      <c r="AH25" s="309"/>
      <c r="AI25" s="309"/>
      <c r="AJ25" s="309"/>
      <c r="AK25" s="309"/>
      <c r="AL25" s="319"/>
      <c r="AM25" s="320"/>
      <c r="AN25" s="320"/>
      <c r="AO25" s="320"/>
      <c r="AP25" s="320"/>
      <c r="AQ25" s="323"/>
      <c r="AS25" s="324"/>
      <c r="AT25" s="388"/>
      <c r="AU25" s="307"/>
      <c r="AV25" s="308"/>
    </row>
    <row r="26" spans="2:48" ht="8.25" customHeight="1" x14ac:dyDescent="0.2">
      <c r="B26" s="357" t="s">
        <v>383</v>
      </c>
      <c r="C26" s="358"/>
      <c r="D26" s="358"/>
      <c r="E26" s="358"/>
      <c r="F26" s="358"/>
      <c r="G26" s="358"/>
      <c r="H26" s="315">
        <f t="shared" ref="H26" si="32">2*((H51&gt;I51)+(J51&gt;K51)+(L51&gt;M51)+(H52&gt;I52)+(J52&gt;K52)+(L52&gt;M52)) + 5*((H53&gt;I53)+(L53&gt;M53)) + 3*((H54&gt;I54)+(J54&gt;K54)+(L54&gt;M54))</f>
        <v>7</v>
      </c>
      <c r="I26" s="316"/>
      <c r="J26" s="316"/>
      <c r="K26" s="316">
        <f t="shared" ref="K26" si="33">2*((H51&lt;I51)+(J51&lt;K51)+(L51&lt;M51)+(H52&lt;I52)+(J52&lt;K52)+(L52&lt;M52)) + 5*((H53&lt;I53)+(L53&lt;M53)) + 3*((H54&lt;I54)+(J54&lt;K54)+(L54&lt;M54))</f>
        <v>24</v>
      </c>
      <c r="L26" s="316"/>
      <c r="M26" s="336"/>
      <c r="N26" s="315">
        <f t="shared" ref="N26" si="34">2*((N51&gt;O51)+(P51&gt;Q51)+(R51&gt;S51)+(N52&gt;O52)+(P52&gt;Q52)+(R52&gt;S52)) + 5*((N53&gt;O53)+(R53&gt;S53)) + 3*((N54&gt;O54)+(P54&gt;Q54)+(R54&gt;S54))</f>
        <v>12</v>
      </c>
      <c r="O26" s="316"/>
      <c r="P26" s="316"/>
      <c r="Q26" s="316">
        <f t="shared" ref="Q26" si="35">2*((N51&lt;O51)+(P51&lt;Q51)+(R51&lt;S51)+(N52&lt;O52)+(P52&lt;Q52)+(R52&lt;S52)) + 5*((N53&lt;O53)+(R53&lt;S53)) + 3*((N54&lt;O54)+(P54&lt;Q54)+(R54&lt;S54))</f>
        <v>19</v>
      </c>
      <c r="R26" s="316"/>
      <c r="S26" s="336"/>
      <c r="T26" s="315">
        <f t="shared" ref="T26" si="36">2*((T51&gt;U51)+(V51&gt;W51)+(X51&gt;Y51)+(T52&gt;U52)+(V52&gt;W52)+(X52&gt;Y52)) + 5*((T53&gt;U53)+(X53&gt;Y53)) + 3*((T54&gt;U54)+(V54&gt;W54)+(X54&gt;Y54))</f>
        <v>0</v>
      </c>
      <c r="U26" s="316"/>
      <c r="V26" s="316"/>
      <c r="W26" s="316">
        <f t="shared" ref="W26" si="37">2*((T51&lt;U51)+(V51&lt;W51)+(X51&lt;Y51)+(T52&lt;U52)+(V52&lt;W52)+(X52&lt;Y52)) + 5*((T53&lt;U53)+(X53&lt;Y53)) + 3*((T54&lt;U54)+(V54&lt;W54)+(X54&lt;Y54))</f>
        <v>31</v>
      </c>
      <c r="X26" s="316"/>
      <c r="Y26" s="336"/>
      <c r="Z26" s="315">
        <f t="shared" ref="Z26" si="38">2*((Z51&gt;AA51)+(AB51&gt;AC51)+(AD51&gt;AE51)+(Z52&gt;AA52)+(AB52&gt;AC52)+(AD52&gt;AE52)) + 5*((Z53&gt;AA53)+(AD53&gt;AE53)) + 3*((Z54&gt;AA54)+(AB54&gt;AC54)+(AD54&gt;AE54))</f>
        <v>2</v>
      </c>
      <c r="AA26" s="316"/>
      <c r="AB26" s="316"/>
      <c r="AC26" s="316">
        <f t="shared" ref="AC26" si="39">2*((Z51&lt;AA51)+(AB51&lt;AC51)+(AD51&lt;AE51)+(Z52&lt;AA52)+(AB52&lt;AC52)+(AD52&lt;AE52)) + 5*((Z53&lt;AA53)+(AD53&lt;AE53)) + 3*((Z54&lt;AA54)+(AB54&lt;AC54)+(AD54&lt;AE54))</f>
        <v>29</v>
      </c>
      <c r="AD26" s="316"/>
      <c r="AE26" s="336"/>
      <c r="AF26" s="315">
        <f t="shared" ref="AF26" si="40">2*((AF51&gt;AG51)+(AH51&gt;AI51)+(AJ51&gt;AK51)+(AF52&gt;AG52)+(AH52&gt;AI52)+(AJ52&gt;AK52)) + 5*((AF53&gt;AG53)+(AJ53&gt;AK53)) + 3*((AF54&gt;AG54)+(AH54&gt;AI54)+(AJ54&gt;AK54))</f>
        <v>24</v>
      </c>
      <c r="AG26" s="316"/>
      <c r="AH26" s="316"/>
      <c r="AI26" s="316">
        <f t="shared" ref="AI26" si="41">2*((AF51&lt;AG51)+(AH51&lt;AI51)+(AJ51&lt;AK51)+(AF52&lt;AG52)+(AH52&lt;AI52)+(AJ52&lt;AK52)) + 5*((AF53&lt;AG53)+(AJ53&lt;AK53)) + 3*((AF54&lt;AG54)+(AH54&lt;AI54)+(AJ54&lt;AK54))</f>
        <v>7</v>
      </c>
      <c r="AJ26" s="316"/>
      <c r="AK26" s="336"/>
      <c r="AL26" s="309"/>
      <c r="AM26" s="309"/>
      <c r="AN26" s="309"/>
      <c r="AO26" s="309"/>
      <c r="AP26" s="309"/>
      <c r="AQ26" s="311"/>
      <c r="AS26" s="324">
        <f t="shared" ref="AS26" si="42" xml:space="preserve"> ((H26+K26)&gt;0) + ((N26+Q26)&gt;0) + ((T26+W26)&gt;0) + ((Z26+AC26)&gt;0) + ((AF26+AI26)&gt;0) + ((AL26+AO26)&gt;0)</f>
        <v>5</v>
      </c>
      <c r="AT26" s="388">
        <f t="shared" ref="AT26" si="43">(H26&gt;K26)+(N26&gt;Q26)+(T26&gt;W26)+(Z26&gt;AC26)+(AF26&gt;AI26)+(AL26&gt;AO26)</f>
        <v>1</v>
      </c>
      <c r="AU26" s="307">
        <f t="shared" ref="AU26" si="44">SUM(H26,N26,T26,Z26,AF26,AL26)-SUM(K26,Q26,W26,AC26,AI26,AO26)</f>
        <v>-65</v>
      </c>
      <c r="AV26" s="308">
        <f>SUM(H51:H54,J51:J54,L51:L54,N51:N54,P51:P54,R51:R54,T51:T54,V51:V54,X51:X54,Z51:Z54,AB51:AB54,AD51:AD54,AF51:AF54,AH51:AH54,AJ51:AJ54) - SUM(I51:I54,K51:K54,M51:M54,O51:O54,Q51:Q54,S51:S54,U51:U54,W51:W54,Y51:Y54,AA51:AA54,AC51:AC54,AE51:AE54,AG51:AG54,AI51:AI54,AK51:AK54)</f>
        <v>-170</v>
      </c>
    </row>
    <row r="27" spans="2:48" ht="8.25" customHeight="1" x14ac:dyDescent="0.2">
      <c r="B27" s="349"/>
      <c r="C27" s="359"/>
      <c r="D27" s="359"/>
      <c r="E27" s="359"/>
      <c r="F27" s="359"/>
      <c r="G27" s="359"/>
      <c r="H27" s="317"/>
      <c r="I27" s="318"/>
      <c r="J27" s="318"/>
      <c r="K27" s="318"/>
      <c r="L27" s="318"/>
      <c r="M27" s="337"/>
      <c r="N27" s="317"/>
      <c r="O27" s="318"/>
      <c r="P27" s="318"/>
      <c r="Q27" s="318"/>
      <c r="R27" s="318"/>
      <c r="S27" s="337"/>
      <c r="T27" s="317"/>
      <c r="U27" s="318"/>
      <c r="V27" s="318"/>
      <c r="W27" s="318"/>
      <c r="X27" s="318"/>
      <c r="Y27" s="337"/>
      <c r="Z27" s="317"/>
      <c r="AA27" s="318"/>
      <c r="AB27" s="318"/>
      <c r="AC27" s="318"/>
      <c r="AD27" s="318"/>
      <c r="AE27" s="337"/>
      <c r="AF27" s="317"/>
      <c r="AG27" s="318"/>
      <c r="AH27" s="318"/>
      <c r="AI27" s="318"/>
      <c r="AJ27" s="318"/>
      <c r="AK27" s="337"/>
      <c r="AL27" s="309"/>
      <c r="AM27" s="309"/>
      <c r="AN27" s="309"/>
      <c r="AO27" s="309"/>
      <c r="AP27" s="309"/>
      <c r="AQ27" s="311"/>
      <c r="AS27" s="324"/>
      <c r="AT27" s="388"/>
      <c r="AU27" s="307"/>
      <c r="AV27" s="308"/>
    </row>
    <row r="28" spans="2:48" ht="8.25" customHeight="1" x14ac:dyDescent="0.2">
      <c r="B28" s="349"/>
      <c r="C28" s="359"/>
      <c r="D28" s="359"/>
      <c r="E28" s="359"/>
      <c r="F28" s="359"/>
      <c r="G28" s="359"/>
      <c r="H28" s="317"/>
      <c r="I28" s="318"/>
      <c r="J28" s="318"/>
      <c r="K28" s="318"/>
      <c r="L28" s="318"/>
      <c r="M28" s="337"/>
      <c r="N28" s="317"/>
      <c r="O28" s="318"/>
      <c r="P28" s="318"/>
      <c r="Q28" s="318"/>
      <c r="R28" s="318"/>
      <c r="S28" s="337"/>
      <c r="T28" s="317"/>
      <c r="U28" s="318"/>
      <c r="V28" s="318"/>
      <c r="W28" s="318"/>
      <c r="X28" s="318"/>
      <c r="Y28" s="337"/>
      <c r="Z28" s="317"/>
      <c r="AA28" s="318"/>
      <c r="AB28" s="318"/>
      <c r="AC28" s="318"/>
      <c r="AD28" s="318"/>
      <c r="AE28" s="337"/>
      <c r="AF28" s="317"/>
      <c r="AG28" s="318"/>
      <c r="AH28" s="318"/>
      <c r="AI28" s="318"/>
      <c r="AJ28" s="318"/>
      <c r="AK28" s="337"/>
      <c r="AL28" s="309"/>
      <c r="AM28" s="309"/>
      <c r="AN28" s="309"/>
      <c r="AO28" s="309"/>
      <c r="AP28" s="309"/>
      <c r="AQ28" s="311"/>
      <c r="AS28" s="324"/>
      <c r="AT28" s="388"/>
      <c r="AU28" s="307"/>
      <c r="AV28" s="308"/>
    </row>
    <row r="29" spans="2:48" ht="8.25" customHeight="1" thickBot="1" x14ac:dyDescent="0.25">
      <c r="B29" s="360"/>
      <c r="C29" s="361"/>
      <c r="D29" s="361"/>
      <c r="E29" s="361"/>
      <c r="F29" s="361"/>
      <c r="G29" s="361"/>
      <c r="H29" s="353"/>
      <c r="I29" s="351"/>
      <c r="J29" s="351"/>
      <c r="K29" s="351"/>
      <c r="L29" s="351"/>
      <c r="M29" s="352"/>
      <c r="N29" s="353"/>
      <c r="O29" s="351"/>
      <c r="P29" s="351"/>
      <c r="Q29" s="351"/>
      <c r="R29" s="351"/>
      <c r="S29" s="352"/>
      <c r="T29" s="353"/>
      <c r="U29" s="351"/>
      <c r="V29" s="351"/>
      <c r="W29" s="351"/>
      <c r="X29" s="351"/>
      <c r="Y29" s="352"/>
      <c r="Z29" s="353"/>
      <c r="AA29" s="351"/>
      <c r="AB29" s="351"/>
      <c r="AC29" s="351"/>
      <c r="AD29" s="351"/>
      <c r="AE29" s="352"/>
      <c r="AF29" s="353"/>
      <c r="AG29" s="351"/>
      <c r="AH29" s="351"/>
      <c r="AI29" s="351"/>
      <c r="AJ29" s="351"/>
      <c r="AK29" s="352"/>
      <c r="AL29" s="310"/>
      <c r="AM29" s="310"/>
      <c r="AN29" s="310"/>
      <c r="AO29" s="310"/>
      <c r="AP29" s="310"/>
      <c r="AQ29" s="312"/>
      <c r="AS29" s="325"/>
      <c r="AT29" s="389"/>
      <c r="AU29" s="326"/>
      <c r="AV29" s="327"/>
    </row>
    <row r="30" spans="2:48" ht="11.25" customHeight="1" x14ac:dyDescent="0.2">
      <c r="B30" s="225"/>
      <c r="C30" s="225"/>
      <c r="D30" s="225"/>
      <c r="E30" s="225"/>
      <c r="F30" s="225"/>
      <c r="G30" s="22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35"/>
    </row>
    <row r="31" spans="2:48" ht="11.25" customHeight="1" x14ac:dyDescent="0.2">
      <c r="B31" s="354"/>
      <c r="C31" s="354"/>
      <c r="D31" s="354"/>
      <c r="E31" s="354"/>
      <c r="F31" s="354"/>
      <c r="G31" s="354"/>
      <c r="H31" s="355" t="s">
        <v>379</v>
      </c>
      <c r="I31" s="355"/>
      <c r="J31" s="355"/>
      <c r="K31" s="355"/>
      <c r="L31" s="355"/>
      <c r="M31" s="355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</row>
    <row r="32" spans="2:48" ht="11.25" customHeight="1" x14ac:dyDescent="0.2">
      <c r="B32" s="354"/>
      <c r="C32" s="354"/>
      <c r="D32" s="354"/>
      <c r="E32" s="354"/>
      <c r="F32" s="354"/>
      <c r="G32" s="354"/>
      <c r="H32" s="355"/>
      <c r="I32" s="355"/>
      <c r="J32" s="355"/>
      <c r="K32" s="355"/>
      <c r="L32" s="355"/>
      <c r="M32" s="355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</row>
    <row r="33" spans="2:43" ht="11.25" customHeight="1" x14ac:dyDescent="0.2">
      <c r="B33" s="354"/>
      <c r="C33" s="354"/>
      <c r="D33" s="354"/>
      <c r="E33" s="354"/>
      <c r="F33" s="354"/>
      <c r="G33" s="354"/>
      <c r="H33" s="355"/>
      <c r="I33" s="355"/>
      <c r="J33" s="355"/>
      <c r="K33" s="355"/>
      <c r="L33" s="355"/>
      <c r="M33" s="355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</row>
    <row r="34" spans="2:43" ht="11.25" customHeight="1" thickBot="1" x14ac:dyDescent="0.25">
      <c r="B34" s="354"/>
      <c r="C34" s="354"/>
      <c r="D34" s="354"/>
      <c r="E34" s="354"/>
      <c r="F34" s="354"/>
      <c r="G34" s="354"/>
      <c r="H34" s="356"/>
      <c r="I34" s="356"/>
      <c r="J34" s="356"/>
      <c r="K34" s="356"/>
      <c r="L34" s="356"/>
      <c r="M34" s="35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  <c r="AQ34" s="226"/>
    </row>
    <row r="35" spans="2:43" ht="11.25" customHeight="1" x14ac:dyDescent="0.2">
      <c r="B35" s="355" t="s">
        <v>174</v>
      </c>
      <c r="C35" s="355"/>
      <c r="D35" s="355"/>
      <c r="E35" s="355"/>
      <c r="F35" s="355"/>
      <c r="G35" s="376"/>
      <c r="H35" s="227">
        <v>10</v>
      </c>
      <c r="I35" s="228">
        <v>13</v>
      </c>
      <c r="J35" s="229">
        <v>13</v>
      </c>
      <c r="K35" s="228">
        <v>8</v>
      </c>
      <c r="L35" s="229">
        <v>4</v>
      </c>
      <c r="M35" s="230">
        <v>13</v>
      </c>
      <c r="N35" s="355" t="s">
        <v>174</v>
      </c>
      <c r="O35" s="355"/>
      <c r="P35" s="355"/>
      <c r="Q35" s="355"/>
      <c r="R35" s="355"/>
      <c r="S35" s="355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</row>
    <row r="36" spans="2:43" ht="11.25" customHeight="1" x14ac:dyDescent="0.2">
      <c r="B36" s="355"/>
      <c r="C36" s="355"/>
      <c r="D36" s="355"/>
      <c r="E36" s="355"/>
      <c r="F36" s="355"/>
      <c r="G36" s="376"/>
      <c r="H36" s="248">
        <v>7</v>
      </c>
      <c r="I36" s="245">
        <v>13</v>
      </c>
      <c r="J36" s="246">
        <v>10</v>
      </c>
      <c r="K36" s="247">
        <v>13</v>
      </c>
      <c r="L36" s="246">
        <v>13</v>
      </c>
      <c r="M36" s="249">
        <v>6</v>
      </c>
      <c r="N36" s="355"/>
      <c r="O36" s="355"/>
      <c r="P36" s="355"/>
      <c r="Q36" s="355"/>
      <c r="R36" s="355"/>
      <c r="S36" s="355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</row>
    <row r="37" spans="2:43" ht="11.25" customHeight="1" x14ac:dyDescent="0.2">
      <c r="B37" s="355"/>
      <c r="C37" s="355"/>
      <c r="D37" s="355"/>
      <c r="E37" s="355"/>
      <c r="F37" s="355"/>
      <c r="G37" s="376"/>
      <c r="H37" s="248">
        <v>0</v>
      </c>
      <c r="I37" s="245">
        <v>13</v>
      </c>
      <c r="J37" s="244"/>
      <c r="K37" s="245"/>
      <c r="L37" s="244">
        <v>3</v>
      </c>
      <c r="M37" s="250">
        <v>13</v>
      </c>
      <c r="N37" s="355"/>
      <c r="O37" s="355"/>
      <c r="P37" s="355"/>
      <c r="Q37" s="355"/>
      <c r="R37" s="355"/>
      <c r="S37" s="355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</row>
    <row r="38" spans="2:43" ht="11.25" customHeight="1" thickBot="1" x14ac:dyDescent="0.25">
      <c r="B38" s="355"/>
      <c r="C38" s="355"/>
      <c r="D38" s="355"/>
      <c r="E38" s="355"/>
      <c r="F38" s="355"/>
      <c r="G38" s="376"/>
      <c r="H38" s="231">
        <v>13</v>
      </c>
      <c r="I38" s="232">
        <v>10</v>
      </c>
      <c r="J38" s="233">
        <v>6</v>
      </c>
      <c r="K38" s="232">
        <v>13</v>
      </c>
      <c r="L38" s="233">
        <v>4</v>
      </c>
      <c r="M38" s="234">
        <v>13</v>
      </c>
      <c r="N38" s="356"/>
      <c r="O38" s="356"/>
      <c r="P38" s="356"/>
      <c r="Q38" s="356"/>
      <c r="R38" s="356"/>
      <c r="S38" s="35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</row>
    <row r="39" spans="2:43" ht="11.25" customHeight="1" x14ac:dyDescent="0.2">
      <c r="B39" s="355" t="s">
        <v>44</v>
      </c>
      <c r="C39" s="355"/>
      <c r="D39" s="355"/>
      <c r="E39" s="355"/>
      <c r="F39" s="355"/>
      <c r="G39" s="376"/>
      <c r="H39" s="227">
        <v>1</v>
      </c>
      <c r="I39" s="228">
        <v>13</v>
      </c>
      <c r="J39" s="229">
        <v>13</v>
      </c>
      <c r="K39" s="228">
        <v>7</v>
      </c>
      <c r="L39" s="229">
        <v>13</v>
      </c>
      <c r="M39" s="230">
        <v>11</v>
      </c>
      <c r="N39" s="227">
        <v>9</v>
      </c>
      <c r="O39" s="228">
        <v>13</v>
      </c>
      <c r="P39" s="229">
        <v>13</v>
      </c>
      <c r="Q39" s="228">
        <v>6</v>
      </c>
      <c r="R39" s="229">
        <v>7</v>
      </c>
      <c r="S39" s="230">
        <v>13</v>
      </c>
      <c r="T39" s="355" t="s">
        <v>44</v>
      </c>
      <c r="U39" s="355"/>
      <c r="V39" s="355"/>
      <c r="W39" s="355"/>
      <c r="X39" s="355"/>
      <c r="Y39" s="355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</row>
    <row r="40" spans="2:43" ht="11.25" customHeight="1" x14ac:dyDescent="0.2">
      <c r="B40" s="355"/>
      <c r="C40" s="355"/>
      <c r="D40" s="355"/>
      <c r="E40" s="355"/>
      <c r="F40" s="355"/>
      <c r="G40" s="376"/>
      <c r="H40" s="248">
        <v>13</v>
      </c>
      <c r="I40" s="245">
        <v>1</v>
      </c>
      <c r="J40" s="246">
        <v>13</v>
      </c>
      <c r="K40" s="247">
        <v>3</v>
      </c>
      <c r="L40" s="246">
        <v>13</v>
      </c>
      <c r="M40" s="249">
        <v>10</v>
      </c>
      <c r="N40" s="248">
        <v>13</v>
      </c>
      <c r="O40" s="245">
        <v>7</v>
      </c>
      <c r="P40" s="246">
        <v>13</v>
      </c>
      <c r="Q40" s="247">
        <v>6</v>
      </c>
      <c r="R40" s="246">
        <v>11</v>
      </c>
      <c r="S40" s="249">
        <v>13</v>
      </c>
      <c r="T40" s="355"/>
      <c r="U40" s="355"/>
      <c r="V40" s="355"/>
      <c r="W40" s="355"/>
      <c r="X40" s="355"/>
      <c r="Y40" s="355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</row>
    <row r="41" spans="2:43" ht="11.25" customHeight="1" x14ac:dyDescent="0.2">
      <c r="B41" s="355"/>
      <c r="C41" s="355"/>
      <c r="D41" s="355"/>
      <c r="E41" s="355"/>
      <c r="F41" s="355"/>
      <c r="G41" s="376"/>
      <c r="H41" s="248">
        <v>8</v>
      </c>
      <c r="I41" s="245">
        <v>13</v>
      </c>
      <c r="J41" s="244"/>
      <c r="K41" s="245"/>
      <c r="L41" s="244">
        <v>13</v>
      </c>
      <c r="M41" s="250">
        <v>2</v>
      </c>
      <c r="N41" s="248">
        <v>13</v>
      </c>
      <c r="O41" s="245">
        <v>9</v>
      </c>
      <c r="P41" s="244"/>
      <c r="Q41" s="245"/>
      <c r="R41" s="244">
        <v>13</v>
      </c>
      <c r="S41" s="250">
        <v>12</v>
      </c>
      <c r="T41" s="355"/>
      <c r="U41" s="355"/>
      <c r="V41" s="355"/>
      <c r="W41" s="355"/>
      <c r="X41" s="355"/>
      <c r="Y41" s="355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</row>
    <row r="42" spans="2:43" ht="11.25" customHeight="1" thickBot="1" x14ac:dyDescent="0.25">
      <c r="B42" s="355"/>
      <c r="C42" s="355"/>
      <c r="D42" s="355"/>
      <c r="E42" s="355"/>
      <c r="F42" s="355"/>
      <c r="G42" s="376"/>
      <c r="H42" s="231">
        <v>2</v>
      </c>
      <c r="I42" s="232">
        <v>13</v>
      </c>
      <c r="J42" s="233">
        <v>13</v>
      </c>
      <c r="K42" s="232">
        <v>6</v>
      </c>
      <c r="L42" s="233">
        <v>13</v>
      </c>
      <c r="M42" s="234">
        <v>10</v>
      </c>
      <c r="N42" s="231">
        <v>7</v>
      </c>
      <c r="O42" s="232">
        <v>13</v>
      </c>
      <c r="P42" s="233">
        <v>13</v>
      </c>
      <c r="Q42" s="232">
        <v>6</v>
      </c>
      <c r="R42" s="233">
        <v>13</v>
      </c>
      <c r="S42" s="234">
        <v>10</v>
      </c>
      <c r="T42" s="356"/>
      <c r="U42" s="356"/>
      <c r="V42" s="356"/>
      <c r="W42" s="356"/>
      <c r="X42" s="356"/>
      <c r="Y42" s="35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</row>
    <row r="43" spans="2:43" ht="11.25" customHeight="1" x14ac:dyDescent="0.2">
      <c r="B43" s="355" t="s">
        <v>1</v>
      </c>
      <c r="C43" s="355"/>
      <c r="D43" s="355"/>
      <c r="E43" s="355"/>
      <c r="F43" s="355"/>
      <c r="G43" s="376"/>
      <c r="H43" s="227">
        <v>13</v>
      </c>
      <c r="I43" s="228">
        <v>7</v>
      </c>
      <c r="J43" s="229">
        <v>4</v>
      </c>
      <c r="K43" s="228">
        <v>13</v>
      </c>
      <c r="L43" s="229">
        <v>13</v>
      </c>
      <c r="M43" s="230">
        <v>3</v>
      </c>
      <c r="N43" s="227">
        <v>13</v>
      </c>
      <c r="O43" s="228">
        <v>6</v>
      </c>
      <c r="P43" s="229">
        <v>8</v>
      </c>
      <c r="Q43" s="228">
        <v>13</v>
      </c>
      <c r="R43" s="229">
        <v>8</v>
      </c>
      <c r="S43" s="230">
        <v>13</v>
      </c>
      <c r="T43" s="227">
        <v>13</v>
      </c>
      <c r="U43" s="228">
        <v>7</v>
      </c>
      <c r="V43" s="229">
        <v>9</v>
      </c>
      <c r="W43" s="228">
        <v>13</v>
      </c>
      <c r="X43" s="229">
        <v>6</v>
      </c>
      <c r="Y43" s="230">
        <v>13</v>
      </c>
      <c r="Z43" s="355" t="s">
        <v>1</v>
      </c>
      <c r="AA43" s="355"/>
      <c r="AB43" s="355"/>
      <c r="AC43" s="355"/>
      <c r="AD43" s="355"/>
      <c r="AE43" s="355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</row>
    <row r="44" spans="2:43" ht="11.25" customHeight="1" x14ac:dyDescent="0.2">
      <c r="B44" s="355"/>
      <c r="C44" s="355"/>
      <c r="D44" s="355"/>
      <c r="E44" s="355"/>
      <c r="F44" s="355"/>
      <c r="G44" s="376"/>
      <c r="H44" s="248">
        <v>9</v>
      </c>
      <c r="I44" s="245">
        <v>13</v>
      </c>
      <c r="J44" s="246">
        <v>13</v>
      </c>
      <c r="K44" s="247">
        <v>9</v>
      </c>
      <c r="L44" s="246">
        <v>13</v>
      </c>
      <c r="M44" s="249">
        <v>5</v>
      </c>
      <c r="N44" s="248">
        <v>4</v>
      </c>
      <c r="O44" s="245">
        <v>13</v>
      </c>
      <c r="P44" s="246">
        <v>13</v>
      </c>
      <c r="Q44" s="247">
        <v>11</v>
      </c>
      <c r="R44" s="246">
        <v>13</v>
      </c>
      <c r="S44" s="249">
        <v>12</v>
      </c>
      <c r="T44" s="248">
        <v>13</v>
      </c>
      <c r="U44" s="245">
        <v>1</v>
      </c>
      <c r="V44" s="246">
        <v>11</v>
      </c>
      <c r="W44" s="247">
        <v>13</v>
      </c>
      <c r="X44" s="246">
        <v>13</v>
      </c>
      <c r="Y44" s="249">
        <v>9</v>
      </c>
      <c r="Z44" s="355"/>
      <c r="AA44" s="355"/>
      <c r="AB44" s="355"/>
      <c r="AC44" s="355"/>
      <c r="AD44" s="355"/>
      <c r="AE44" s="355"/>
      <c r="AF44" s="226"/>
      <c r="AG44" s="226"/>
      <c r="AH44" s="226"/>
      <c r="AI44" s="226"/>
      <c r="AJ44" s="226"/>
      <c r="AK44" s="226"/>
      <c r="AL44" s="226"/>
      <c r="AM44" s="226"/>
      <c r="AN44" s="226"/>
      <c r="AO44" s="226"/>
      <c r="AP44" s="226"/>
      <c r="AQ44" s="226"/>
    </row>
    <row r="45" spans="2:43" ht="11.25" customHeight="1" x14ac:dyDescent="0.2">
      <c r="B45" s="355"/>
      <c r="C45" s="355"/>
      <c r="D45" s="355"/>
      <c r="E45" s="355"/>
      <c r="F45" s="355"/>
      <c r="G45" s="376"/>
      <c r="H45" s="248">
        <v>10</v>
      </c>
      <c r="I45" s="245">
        <v>9</v>
      </c>
      <c r="J45" s="244"/>
      <c r="K45" s="245"/>
      <c r="L45" s="244">
        <v>13</v>
      </c>
      <c r="M45" s="250">
        <v>11</v>
      </c>
      <c r="N45" s="248">
        <v>7</v>
      </c>
      <c r="O45" s="245">
        <v>4</v>
      </c>
      <c r="P45" s="244"/>
      <c r="Q45" s="245"/>
      <c r="R45" s="244">
        <v>13</v>
      </c>
      <c r="S45" s="250">
        <v>4</v>
      </c>
      <c r="T45" s="248">
        <v>9</v>
      </c>
      <c r="U45" s="245">
        <v>13</v>
      </c>
      <c r="V45" s="244"/>
      <c r="W45" s="245"/>
      <c r="X45" s="244">
        <v>6</v>
      </c>
      <c r="Y45" s="250">
        <v>13</v>
      </c>
      <c r="Z45" s="355"/>
      <c r="AA45" s="355"/>
      <c r="AB45" s="355"/>
      <c r="AC45" s="355"/>
      <c r="AD45" s="355"/>
      <c r="AE45" s="355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</row>
    <row r="46" spans="2:43" ht="11.25" customHeight="1" thickBot="1" x14ac:dyDescent="0.25">
      <c r="B46" s="355"/>
      <c r="C46" s="355"/>
      <c r="D46" s="355"/>
      <c r="E46" s="355"/>
      <c r="F46" s="355"/>
      <c r="G46" s="376"/>
      <c r="H46" s="231">
        <v>8</v>
      </c>
      <c r="I46" s="232">
        <v>13</v>
      </c>
      <c r="J46" s="233">
        <v>13</v>
      </c>
      <c r="K46" s="232">
        <v>8</v>
      </c>
      <c r="L46" s="233">
        <v>12</v>
      </c>
      <c r="M46" s="234">
        <v>13</v>
      </c>
      <c r="N46" s="231">
        <v>13</v>
      </c>
      <c r="O46" s="232">
        <v>1</v>
      </c>
      <c r="P46" s="233">
        <v>10</v>
      </c>
      <c r="Q46" s="232">
        <v>11</v>
      </c>
      <c r="R46" s="233">
        <v>13</v>
      </c>
      <c r="S46" s="234">
        <v>12</v>
      </c>
      <c r="T46" s="231">
        <v>9</v>
      </c>
      <c r="U46" s="232">
        <v>13</v>
      </c>
      <c r="V46" s="233">
        <v>13</v>
      </c>
      <c r="W46" s="232">
        <v>1</v>
      </c>
      <c r="X46" s="233">
        <v>12</v>
      </c>
      <c r="Y46" s="234">
        <v>13</v>
      </c>
      <c r="Z46" s="356"/>
      <c r="AA46" s="356"/>
      <c r="AB46" s="356"/>
      <c r="AC46" s="356"/>
      <c r="AD46" s="356"/>
      <c r="AE46" s="35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</row>
    <row r="47" spans="2:43" ht="11.25" customHeight="1" x14ac:dyDescent="0.2">
      <c r="B47" s="355" t="s">
        <v>554</v>
      </c>
      <c r="C47" s="355"/>
      <c r="D47" s="355"/>
      <c r="E47" s="355"/>
      <c r="F47" s="355"/>
      <c r="G47" s="376"/>
      <c r="H47" s="227">
        <v>13</v>
      </c>
      <c r="I47" s="228">
        <v>10</v>
      </c>
      <c r="J47" s="229">
        <v>13</v>
      </c>
      <c r="K47" s="228">
        <v>10</v>
      </c>
      <c r="L47" s="229">
        <v>5</v>
      </c>
      <c r="M47" s="230">
        <v>13</v>
      </c>
      <c r="N47" s="227">
        <v>3</v>
      </c>
      <c r="O47" s="228">
        <v>13</v>
      </c>
      <c r="P47" s="229">
        <v>7</v>
      </c>
      <c r="Q47" s="228">
        <v>13</v>
      </c>
      <c r="R47" s="229">
        <v>5</v>
      </c>
      <c r="S47" s="230">
        <v>13</v>
      </c>
      <c r="T47" s="227">
        <v>9</v>
      </c>
      <c r="U47" s="228">
        <v>13</v>
      </c>
      <c r="V47" s="229">
        <v>9</v>
      </c>
      <c r="W47" s="228">
        <v>13</v>
      </c>
      <c r="X47" s="229">
        <v>13</v>
      </c>
      <c r="Y47" s="230">
        <v>5</v>
      </c>
      <c r="Z47" s="227">
        <v>7</v>
      </c>
      <c r="AA47" s="228">
        <v>13</v>
      </c>
      <c r="AB47" s="229">
        <v>6</v>
      </c>
      <c r="AC47" s="228">
        <v>13</v>
      </c>
      <c r="AD47" s="229">
        <v>13</v>
      </c>
      <c r="AE47" s="230">
        <v>9</v>
      </c>
      <c r="AF47" s="355" t="s">
        <v>382</v>
      </c>
      <c r="AG47" s="355"/>
      <c r="AH47" s="355"/>
      <c r="AI47" s="355"/>
      <c r="AJ47" s="355"/>
      <c r="AK47" s="355"/>
      <c r="AL47" s="226"/>
      <c r="AM47" s="226"/>
      <c r="AN47" s="226"/>
      <c r="AO47" s="226"/>
      <c r="AP47" s="226"/>
      <c r="AQ47" s="226"/>
    </row>
    <row r="48" spans="2:43" ht="11.25" customHeight="1" x14ac:dyDescent="0.2">
      <c r="B48" s="355"/>
      <c r="C48" s="355"/>
      <c r="D48" s="355"/>
      <c r="E48" s="355"/>
      <c r="F48" s="355"/>
      <c r="G48" s="376"/>
      <c r="H48" s="248">
        <v>13</v>
      </c>
      <c r="I48" s="245">
        <v>10</v>
      </c>
      <c r="J48" s="246">
        <v>13</v>
      </c>
      <c r="K48" s="247">
        <v>11</v>
      </c>
      <c r="L48" s="246">
        <v>6</v>
      </c>
      <c r="M48" s="249">
        <v>13</v>
      </c>
      <c r="N48" s="248">
        <v>13</v>
      </c>
      <c r="O48" s="245">
        <v>4</v>
      </c>
      <c r="P48" s="246">
        <v>13</v>
      </c>
      <c r="Q48" s="247">
        <v>4</v>
      </c>
      <c r="R48" s="246">
        <v>13</v>
      </c>
      <c r="S48" s="249">
        <v>10</v>
      </c>
      <c r="T48" s="248">
        <v>13</v>
      </c>
      <c r="U48" s="245">
        <v>4</v>
      </c>
      <c r="V48" s="246">
        <v>5</v>
      </c>
      <c r="W48" s="247">
        <v>13</v>
      </c>
      <c r="X48" s="246">
        <v>13</v>
      </c>
      <c r="Y48" s="249">
        <v>8</v>
      </c>
      <c r="Z48" s="248">
        <v>6</v>
      </c>
      <c r="AA48" s="245">
        <v>13</v>
      </c>
      <c r="AB48" s="246">
        <v>3</v>
      </c>
      <c r="AC48" s="247">
        <v>13</v>
      </c>
      <c r="AD48" s="246">
        <v>13</v>
      </c>
      <c r="AE48" s="249">
        <v>11</v>
      </c>
      <c r="AF48" s="355"/>
      <c r="AG48" s="355"/>
      <c r="AH48" s="355"/>
      <c r="AI48" s="355"/>
      <c r="AJ48" s="355"/>
      <c r="AK48" s="355"/>
      <c r="AL48" s="226"/>
      <c r="AM48" s="226"/>
      <c r="AN48" s="226"/>
      <c r="AO48" s="226"/>
      <c r="AP48" s="226"/>
      <c r="AQ48" s="226"/>
    </row>
    <row r="49" spans="2:43" ht="11.25" customHeight="1" x14ac:dyDescent="0.2">
      <c r="B49" s="355"/>
      <c r="C49" s="355"/>
      <c r="D49" s="355"/>
      <c r="E49" s="355"/>
      <c r="F49" s="355"/>
      <c r="G49" s="376"/>
      <c r="H49" s="248">
        <v>9</v>
      </c>
      <c r="I49" s="245">
        <v>8</v>
      </c>
      <c r="J49" s="244"/>
      <c r="K49" s="245"/>
      <c r="L49" s="244">
        <v>13</v>
      </c>
      <c r="M49" s="250">
        <v>1</v>
      </c>
      <c r="N49" s="248">
        <v>9</v>
      </c>
      <c r="O49" s="245">
        <v>10</v>
      </c>
      <c r="P49" s="244"/>
      <c r="Q49" s="245"/>
      <c r="R49" s="244">
        <v>3</v>
      </c>
      <c r="S49" s="250">
        <v>13</v>
      </c>
      <c r="T49" s="248">
        <v>6</v>
      </c>
      <c r="U49" s="245">
        <v>13</v>
      </c>
      <c r="V49" s="244"/>
      <c r="W49" s="245"/>
      <c r="X49" s="244">
        <v>13</v>
      </c>
      <c r="Y49" s="250">
        <v>2</v>
      </c>
      <c r="Z49" s="248">
        <v>5</v>
      </c>
      <c r="AA49" s="245">
        <v>13</v>
      </c>
      <c r="AB49" s="244"/>
      <c r="AC49" s="245"/>
      <c r="AD49" s="244">
        <v>4</v>
      </c>
      <c r="AE49" s="250">
        <v>13</v>
      </c>
      <c r="AF49" s="355"/>
      <c r="AG49" s="355"/>
      <c r="AH49" s="355"/>
      <c r="AI49" s="355"/>
      <c r="AJ49" s="355"/>
      <c r="AK49" s="355"/>
      <c r="AL49" s="226"/>
      <c r="AM49" s="226"/>
      <c r="AN49" s="226"/>
      <c r="AO49" s="226"/>
      <c r="AP49" s="226"/>
      <c r="AQ49" s="226"/>
    </row>
    <row r="50" spans="2:43" ht="11.25" customHeight="1" thickBot="1" x14ac:dyDescent="0.25">
      <c r="B50" s="355"/>
      <c r="C50" s="355"/>
      <c r="D50" s="355"/>
      <c r="E50" s="355"/>
      <c r="F50" s="355"/>
      <c r="G50" s="376"/>
      <c r="H50" s="231">
        <v>10</v>
      </c>
      <c r="I50" s="232">
        <v>9</v>
      </c>
      <c r="J50" s="233">
        <v>9</v>
      </c>
      <c r="K50" s="232">
        <v>11</v>
      </c>
      <c r="L50" s="233">
        <v>6</v>
      </c>
      <c r="M50" s="234">
        <v>11</v>
      </c>
      <c r="N50" s="231">
        <v>9</v>
      </c>
      <c r="O50" s="232">
        <v>11</v>
      </c>
      <c r="P50" s="233">
        <v>3</v>
      </c>
      <c r="Q50" s="232">
        <v>13</v>
      </c>
      <c r="R50" s="233">
        <v>13</v>
      </c>
      <c r="S50" s="234">
        <v>11</v>
      </c>
      <c r="T50" s="231">
        <v>10</v>
      </c>
      <c r="U50" s="232">
        <v>13</v>
      </c>
      <c r="V50" s="233">
        <v>13</v>
      </c>
      <c r="W50" s="232">
        <v>6</v>
      </c>
      <c r="X50" s="233">
        <v>13</v>
      </c>
      <c r="Y50" s="234">
        <v>8</v>
      </c>
      <c r="Z50" s="231">
        <v>13</v>
      </c>
      <c r="AA50" s="232">
        <v>8</v>
      </c>
      <c r="AB50" s="233">
        <v>2</v>
      </c>
      <c r="AC50" s="232">
        <v>13</v>
      </c>
      <c r="AD50" s="233">
        <v>10</v>
      </c>
      <c r="AE50" s="234">
        <v>11</v>
      </c>
      <c r="AF50" s="356"/>
      <c r="AG50" s="356"/>
      <c r="AH50" s="356"/>
      <c r="AI50" s="356"/>
      <c r="AJ50" s="356"/>
      <c r="AK50" s="356"/>
      <c r="AL50" s="226"/>
      <c r="AM50" s="226"/>
      <c r="AN50" s="226"/>
      <c r="AO50" s="226"/>
      <c r="AP50" s="226"/>
      <c r="AQ50" s="226"/>
    </row>
    <row r="51" spans="2:43" ht="11.25" customHeight="1" x14ac:dyDescent="0.2">
      <c r="B51" s="355" t="s">
        <v>383</v>
      </c>
      <c r="C51" s="355"/>
      <c r="D51" s="355"/>
      <c r="E51" s="355"/>
      <c r="F51" s="355"/>
      <c r="G51" s="376"/>
      <c r="H51" s="227">
        <v>11</v>
      </c>
      <c r="I51" s="228">
        <v>13</v>
      </c>
      <c r="J51" s="229">
        <v>7</v>
      </c>
      <c r="K51" s="228">
        <v>13</v>
      </c>
      <c r="L51" s="229">
        <v>9</v>
      </c>
      <c r="M51" s="230">
        <v>13</v>
      </c>
      <c r="N51" s="227">
        <v>5</v>
      </c>
      <c r="O51" s="228">
        <v>13</v>
      </c>
      <c r="P51" s="229">
        <v>9</v>
      </c>
      <c r="Q51" s="228">
        <v>13</v>
      </c>
      <c r="R51" s="229">
        <v>13</v>
      </c>
      <c r="S51" s="230">
        <v>3</v>
      </c>
      <c r="T51" s="227">
        <v>10</v>
      </c>
      <c r="U51" s="228">
        <v>13</v>
      </c>
      <c r="V51" s="229">
        <v>12</v>
      </c>
      <c r="W51" s="228">
        <v>13</v>
      </c>
      <c r="X51" s="229">
        <v>12</v>
      </c>
      <c r="Y51" s="230">
        <v>13</v>
      </c>
      <c r="Z51" s="227">
        <v>2</v>
      </c>
      <c r="AA51" s="228">
        <v>13</v>
      </c>
      <c r="AB51" s="229">
        <v>13</v>
      </c>
      <c r="AC51" s="228">
        <v>6</v>
      </c>
      <c r="AD51" s="229">
        <v>10</v>
      </c>
      <c r="AE51" s="230">
        <v>13</v>
      </c>
      <c r="AF51" s="227">
        <v>13</v>
      </c>
      <c r="AG51" s="228">
        <v>10</v>
      </c>
      <c r="AH51" s="229">
        <v>13</v>
      </c>
      <c r="AI51" s="228">
        <v>5</v>
      </c>
      <c r="AJ51" s="229">
        <v>12</v>
      </c>
      <c r="AK51" s="230">
        <v>13</v>
      </c>
      <c r="AL51" s="226"/>
      <c r="AM51" s="226"/>
      <c r="AN51" s="226"/>
      <c r="AO51" s="226"/>
      <c r="AP51" s="226"/>
      <c r="AQ51" s="226"/>
    </row>
    <row r="52" spans="2:43" ht="11.25" customHeight="1" x14ac:dyDescent="0.2">
      <c r="B52" s="355"/>
      <c r="C52" s="355"/>
      <c r="D52" s="355"/>
      <c r="E52" s="355"/>
      <c r="F52" s="355"/>
      <c r="G52" s="376"/>
      <c r="H52" s="248">
        <v>13</v>
      </c>
      <c r="I52" s="245">
        <v>6</v>
      </c>
      <c r="J52" s="246">
        <v>0</v>
      </c>
      <c r="K52" s="247">
        <v>13</v>
      </c>
      <c r="L52" s="246">
        <v>4</v>
      </c>
      <c r="M52" s="249">
        <v>13</v>
      </c>
      <c r="N52" s="248">
        <v>13</v>
      </c>
      <c r="O52" s="245">
        <v>10</v>
      </c>
      <c r="P52" s="246">
        <v>10</v>
      </c>
      <c r="Q52" s="247">
        <v>13</v>
      </c>
      <c r="R52" s="246">
        <v>9</v>
      </c>
      <c r="S52" s="249">
        <v>13</v>
      </c>
      <c r="T52" s="248">
        <v>5</v>
      </c>
      <c r="U52" s="245">
        <v>13</v>
      </c>
      <c r="V52" s="246">
        <v>4</v>
      </c>
      <c r="W52" s="247">
        <v>13</v>
      </c>
      <c r="X52" s="246">
        <v>7</v>
      </c>
      <c r="Y52" s="249">
        <v>13</v>
      </c>
      <c r="Z52" s="248">
        <v>9</v>
      </c>
      <c r="AA52" s="245">
        <v>13</v>
      </c>
      <c r="AB52" s="246">
        <v>3</v>
      </c>
      <c r="AC52" s="247">
        <v>13</v>
      </c>
      <c r="AD52" s="246">
        <v>9</v>
      </c>
      <c r="AE52" s="249">
        <v>13</v>
      </c>
      <c r="AF52" s="248">
        <v>13</v>
      </c>
      <c r="AG52" s="245">
        <v>1</v>
      </c>
      <c r="AH52" s="246">
        <v>9</v>
      </c>
      <c r="AI52" s="247">
        <v>13</v>
      </c>
      <c r="AJ52" s="246">
        <v>13</v>
      </c>
      <c r="AK52" s="249">
        <v>11</v>
      </c>
      <c r="AL52" s="226"/>
      <c r="AM52" s="226"/>
      <c r="AN52" s="226"/>
      <c r="AO52" s="226"/>
      <c r="AP52" s="226"/>
      <c r="AQ52" s="226"/>
    </row>
    <row r="53" spans="2:43" ht="11.25" customHeight="1" x14ac:dyDescent="0.2">
      <c r="B53" s="355"/>
      <c r="C53" s="355"/>
      <c r="D53" s="355"/>
      <c r="E53" s="355"/>
      <c r="F53" s="355"/>
      <c r="G53" s="376"/>
      <c r="H53" s="248">
        <v>13</v>
      </c>
      <c r="I53" s="245">
        <v>5</v>
      </c>
      <c r="J53" s="244"/>
      <c r="K53" s="245"/>
      <c r="L53" s="244">
        <v>7</v>
      </c>
      <c r="M53" s="250">
        <v>13</v>
      </c>
      <c r="N53" s="248">
        <v>13</v>
      </c>
      <c r="O53" s="245">
        <v>12</v>
      </c>
      <c r="P53" s="244"/>
      <c r="Q53" s="245"/>
      <c r="R53" s="244">
        <v>5</v>
      </c>
      <c r="S53" s="250">
        <v>13</v>
      </c>
      <c r="T53" s="248">
        <v>0</v>
      </c>
      <c r="U53" s="245">
        <v>13</v>
      </c>
      <c r="V53" s="244"/>
      <c r="W53" s="245"/>
      <c r="X53" s="244">
        <v>8</v>
      </c>
      <c r="Y53" s="250">
        <v>13</v>
      </c>
      <c r="Z53" s="248">
        <v>5</v>
      </c>
      <c r="AA53" s="245">
        <v>13</v>
      </c>
      <c r="AB53" s="244"/>
      <c r="AC53" s="245"/>
      <c r="AD53" s="244">
        <v>8</v>
      </c>
      <c r="AE53" s="250">
        <v>13</v>
      </c>
      <c r="AF53" s="248">
        <v>11</v>
      </c>
      <c r="AG53" s="245">
        <v>10</v>
      </c>
      <c r="AH53" s="244"/>
      <c r="AI53" s="245"/>
      <c r="AJ53" s="244">
        <v>13</v>
      </c>
      <c r="AK53" s="250">
        <v>5</v>
      </c>
      <c r="AL53" s="226"/>
      <c r="AM53" s="226"/>
      <c r="AN53" s="226"/>
      <c r="AO53" s="226"/>
      <c r="AP53" s="226"/>
      <c r="AQ53" s="226"/>
    </row>
    <row r="54" spans="2:43" ht="11.25" customHeight="1" thickBot="1" x14ac:dyDescent="0.25">
      <c r="B54" s="355"/>
      <c r="C54" s="355"/>
      <c r="D54" s="355"/>
      <c r="E54" s="355"/>
      <c r="F54" s="355"/>
      <c r="G54" s="376"/>
      <c r="H54" s="231">
        <v>11</v>
      </c>
      <c r="I54" s="232">
        <v>13</v>
      </c>
      <c r="J54" s="233">
        <v>3</v>
      </c>
      <c r="K54" s="232">
        <v>13</v>
      </c>
      <c r="L54" s="233">
        <v>3</v>
      </c>
      <c r="M54" s="234">
        <v>13</v>
      </c>
      <c r="N54" s="231">
        <v>13</v>
      </c>
      <c r="O54" s="232">
        <v>3</v>
      </c>
      <c r="P54" s="233">
        <v>4</v>
      </c>
      <c r="Q54" s="232">
        <v>13</v>
      </c>
      <c r="R54" s="233">
        <v>5</v>
      </c>
      <c r="S54" s="234">
        <v>13</v>
      </c>
      <c r="T54" s="231">
        <v>10</v>
      </c>
      <c r="U54" s="232">
        <v>13</v>
      </c>
      <c r="V54" s="233">
        <v>0</v>
      </c>
      <c r="W54" s="232">
        <v>13</v>
      </c>
      <c r="X54" s="233">
        <v>1</v>
      </c>
      <c r="Y54" s="234">
        <v>13</v>
      </c>
      <c r="Z54" s="231">
        <v>0</v>
      </c>
      <c r="AA54" s="232">
        <v>13</v>
      </c>
      <c r="AB54" s="233">
        <v>5</v>
      </c>
      <c r="AC54" s="232">
        <v>13</v>
      </c>
      <c r="AD54" s="233">
        <v>7</v>
      </c>
      <c r="AE54" s="234">
        <v>13</v>
      </c>
      <c r="AF54" s="231">
        <v>13</v>
      </c>
      <c r="AG54" s="232">
        <v>1</v>
      </c>
      <c r="AH54" s="233">
        <v>12</v>
      </c>
      <c r="AI54" s="232">
        <v>7</v>
      </c>
      <c r="AJ54" s="233">
        <v>3</v>
      </c>
      <c r="AK54" s="234">
        <v>13</v>
      </c>
      <c r="AL54" s="226"/>
      <c r="AM54" s="226"/>
      <c r="AN54" s="226"/>
      <c r="AO54" s="226"/>
      <c r="AP54" s="226"/>
      <c r="AQ54" s="226"/>
    </row>
    <row r="55" spans="2:43" ht="11.25" customHeight="1" x14ac:dyDescent="0.2">
      <c r="B55" s="225"/>
      <c r="C55" s="225"/>
      <c r="D55" s="225"/>
      <c r="E55" s="225"/>
      <c r="F55" s="225"/>
      <c r="G55" s="225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5"/>
      <c r="V55" s="225"/>
      <c r="W55" s="225"/>
      <c r="X55" s="225"/>
      <c r="Y55" s="225"/>
      <c r="Z55" s="225"/>
      <c r="AA55" s="225"/>
      <c r="AB55" s="225"/>
      <c r="AC55" s="225"/>
      <c r="AD55" s="225"/>
      <c r="AE55" s="225"/>
      <c r="AF55" s="225"/>
      <c r="AG55" s="225"/>
      <c r="AH55" s="225"/>
      <c r="AI55" s="225"/>
      <c r="AJ55" s="225"/>
      <c r="AK55" s="225"/>
      <c r="AL55" s="225"/>
      <c r="AM55" s="225"/>
      <c r="AN55" s="225"/>
      <c r="AO55" s="225"/>
      <c r="AP55" s="225"/>
      <c r="AQ55" s="225"/>
    </row>
    <row r="56" spans="2:43" ht="11.25" customHeight="1" x14ac:dyDescent="0.2">
      <c r="B56" s="225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  <c r="AE56" s="225"/>
      <c r="AF56" s="225"/>
      <c r="AG56" s="225"/>
      <c r="AH56" s="225"/>
      <c r="AI56" s="225"/>
      <c r="AJ56" s="225"/>
      <c r="AK56" s="225"/>
      <c r="AL56" s="225"/>
      <c r="AM56" s="225"/>
      <c r="AN56" s="225"/>
      <c r="AO56" s="225"/>
      <c r="AP56" s="225"/>
      <c r="AQ56" s="225"/>
    </row>
    <row r="57" spans="2:43" ht="11.25" customHeight="1" x14ac:dyDescent="0.2">
      <c r="B57" s="225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N57" s="225"/>
      <c r="AO57" s="225"/>
      <c r="AP57" s="225"/>
      <c r="AQ57" s="225"/>
    </row>
    <row r="58" spans="2:43" ht="11.25" customHeight="1" x14ac:dyDescent="0.2">
      <c r="B58" s="225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  <c r="V58" s="225"/>
      <c r="W58" s="225"/>
      <c r="X58" s="225"/>
      <c r="Y58" s="225"/>
      <c r="Z58" s="225"/>
      <c r="AA58" s="225"/>
      <c r="AB58" s="225"/>
      <c r="AC58" s="225"/>
      <c r="AD58" s="225"/>
      <c r="AE58" s="225"/>
      <c r="AF58" s="225"/>
      <c r="AG58" s="225"/>
      <c r="AH58" s="225"/>
      <c r="AI58" s="225"/>
      <c r="AJ58" s="225"/>
      <c r="AK58" s="225"/>
      <c r="AL58" s="225"/>
      <c r="AM58" s="225"/>
      <c r="AN58" s="225"/>
      <c r="AO58" s="225"/>
      <c r="AP58" s="225"/>
      <c r="AQ58" s="225"/>
    </row>
    <row r="59" spans="2:43" ht="11.25" customHeight="1" x14ac:dyDescent="0.2">
      <c r="B59" s="225"/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  <c r="AC59" s="225"/>
      <c r="AD59" s="225"/>
      <c r="AE59" s="225"/>
      <c r="AF59" s="225"/>
      <c r="AG59" s="225"/>
      <c r="AH59" s="225"/>
      <c r="AI59" s="225"/>
      <c r="AJ59" s="225"/>
      <c r="AK59" s="225"/>
      <c r="AL59" s="225"/>
      <c r="AM59" s="225"/>
      <c r="AN59" s="225"/>
      <c r="AO59" s="225"/>
      <c r="AP59" s="225"/>
      <c r="AQ59" s="225"/>
    </row>
    <row r="60" spans="2:43" ht="11.25" customHeight="1" x14ac:dyDescent="0.2">
      <c r="B60" s="225"/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  <c r="AA60" s="225"/>
      <c r="AB60" s="225"/>
      <c r="AC60" s="225"/>
      <c r="AD60" s="225"/>
      <c r="AE60" s="225"/>
      <c r="AF60" s="225"/>
      <c r="AG60" s="225"/>
      <c r="AH60" s="225"/>
      <c r="AI60" s="225"/>
      <c r="AJ60" s="225"/>
      <c r="AK60" s="225"/>
      <c r="AL60" s="225"/>
      <c r="AM60" s="225"/>
      <c r="AN60" s="225"/>
      <c r="AO60" s="225"/>
      <c r="AP60" s="225"/>
      <c r="AQ60" s="225"/>
    </row>
    <row r="61" spans="2:43" ht="11.25" customHeight="1" x14ac:dyDescent="0.2">
      <c r="B61" s="225"/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  <c r="AA61" s="225"/>
      <c r="AB61" s="225"/>
      <c r="AC61" s="225"/>
      <c r="AD61" s="225"/>
      <c r="AE61" s="225"/>
      <c r="AF61" s="225"/>
      <c r="AG61" s="225"/>
      <c r="AH61" s="225"/>
      <c r="AI61" s="225"/>
      <c r="AJ61" s="225"/>
      <c r="AK61" s="225"/>
      <c r="AL61" s="225"/>
      <c r="AM61" s="225"/>
      <c r="AN61" s="225"/>
      <c r="AO61" s="225"/>
      <c r="AP61" s="225"/>
      <c r="AQ61" s="225"/>
    </row>
    <row r="62" spans="2:43" ht="11.25" customHeight="1" x14ac:dyDescent="0.2">
      <c r="B62" s="225"/>
      <c r="C62" s="225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25"/>
      <c r="V62" s="225"/>
      <c r="W62" s="225"/>
      <c r="X62" s="225"/>
      <c r="Y62" s="225"/>
      <c r="Z62" s="225"/>
      <c r="AA62" s="225"/>
      <c r="AB62" s="225"/>
      <c r="AC62" s="225"/>
      <c r="AD62" s="225"/>
      <c r="AE62" s="225"/>
      <c r="AF62" s="225"/>
      <c r="AG62" s="225"/>
      <c r="AH62" s="225"/>
      <c r="AI62" s="225"/>
      <c r="AJ62" s="225"/>
      <c r="AK62" s="225"/>
      <c r="AL62" s="225"/>
      <c r="AM62" s="225"/>
      <c r="AN62" s="225"/>
      <c r="AO62" s="225"/>
      <c r="AP62" s="225"/>
      <c r="AQ62" s="225"/>
    </row>
    <row r="63" spans="2:43" ht="11.25" customHeight="1" x14ac:dyDescent="0.2">
      <c r="B63" s="225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  <c r="V63" s="225"/>
      <c r="W63" s="225"/>
      <c r="X63" s="225"/>
      <c r="Y63" s="225"/>
      <c r="Z63" s="225"/>
      <c r="AA63" s="225"/>
      <c r="AB63" s="225"/>
      <c r="AC63" s="225"/>
      <c r="AD63" s="225"/>
      <c r="AE63" s="225"/>
      <c r="AF63" s="225"/>
      <c r="AG63" s="225"/>
      <c r="AH63" s="225"/>
      <c r="AI63" s="225"/>
      <c r="AJ63" s="225"/>
      <c r="AK63" s="225"/>
      <c r="AL63" s="225"/>
      <c r="AM63" s="225"/>
      <c r="AN63" s="225"/>
      <c r="AO63" s="225"/>
      <c r="AP63" s="225"/>
      <c r="AQ63" s="225"/>
    </row>
    <row r="64" spans="2:43" ht="11.25" customHeight="1" x14ac:dyDescent="0.2">
      <c r="B64" s="225"/>
      <c r="C64" s="225"/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  <c r="AB64" s="225"/>
      <c r="AC64" s="225"/>
      <c r="AD64" s="225"/>
      <c r="AE64" s="225"/>
      <c r="AF64" s="225"/>
      <c r="AG64" s="225"/>
      <c r="AH64" s="225"/>
      <c r="AI64" s="225"/>
      <c r="AJ64" s="225"/>
      <c r="AK64" s="225"/>
      <c r="AL64" s="225"/>
      <c r="AM64" s="225"/>
      <c r="AN64" s="225"/>
      <c r="AO64" s="225"/>
      <c r="AP64" s="225"/>
      <c r="AQ64" s="225"/>
    </row>
    <row r="65" spans="2:43" ht="11.25" customHeight="1" x14ac:dyDescent="0.2"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24"/>
      <c r="AL65" s="224"/>
      <c r="AM65" s="224"/>
      <c r="AN65" s="224"/>
      <c r="AO65" s="224"/>
      <c r="AP65" s="224"/>
      <c r="AQ65" s="224"/>
    </row>
    <row r="66" spans="2:43" ht="11.25" customHeight="1" x14ac:dyDescent="0.2"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  <c r="AL66" s="224"/>
      <c r="AM66" s="224"/>
      <c r="AN66" s="224"/>
      <c r="AO66" s="224"/>
      <c r="AP66" s="224"/>
      <c r="AQ66" s="224"/>
    </row>
    <row r="67" spans="2:43" ht="11.25" customHeight="1" x14ac:dyDescent="0.2"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  <c r="AL67" s="224"/>
      <c r="AM67" s="224"/>
      <c r="AN67" s="224"/>
      <c r="AO67" s="224"/>
      <c r="AP67" s="224"/>
      <c r="AQ67" s="224"/>
    </row>
    <row r="68" spans="2:43" ht="11.25" customHeight="1" x14ac:dyDescent="0.2"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  <c r="AL68" s="224"/>
      <c r="AM68" s="224"/>
      <c r="AN68" s="224"/>
      <c r="AO68" s="224"/>
      <c r="AP68" s="224"/>
      <c r="AQ68" s="224"/>
    </row>
    <row r="69" spans="2:43" ht="11.25" customHeight="1" x14ac:dyDescent="0.2"/>
    <row r="70" spans="2:43" ht="11.25" customHeight="1" x14ac:dyDescent="0.2"/>
    <row r="71" spans="2:43" ht="11.25" customHeight="1" x14ac:dyDescent="0.2"/>
    <row r="72" spans="2:43" ht="11.25" customHeight="1" x14ac:dyDescent="0.2"/>
    <row r="73" spans="2:43" ht="11.25" customHeight="1" x14ac:dyDescent="0.2"/>
    <row r="74" spans="2:43" ht="11.25" customHeight="1" x14ac:dyDescent="0.2"/>
    <row r="75" spans="2:43" ht="11.25" customHeight="1" x14ac:dyDescent="0.2"/>
  </sheetData>
  <mergeCells count="124">
    <mergeCell ref="B47:G50"/>
    <mergeCell ref="AF47:AK50"/>
    <mergeCell ref="B51:G54"/>
    <mergeCell ref="B35:G38"/>
    <mergeCell ref="N35:S38"/>
    <mergeCell ref="B39:G42"/>
    <mergeCell ref="T39:Y42"/>
    <mergeCell ref="B43:G46"/>
    <mergeCell ref="Z43:AE46"/>
    <mergeCell ref="AV26:AV29"/>
    <mergeCell ref="B31:G34"/>
    <mergeCell ref="H31:M34"/>
    <mergeCell ref="AI26:AK29"/>
    <mergeCell ref="AL26:AN29"/>
    <mergeCell ref="AO26:AQ29"/>
    <mergeCell ref="AS26:AS29"/>
    <mergeCell ref="AT26:AT29"/>
    <mergeCell ref="AU26:AU29"/>
    <mergeCell ref="Q26:S29"/>
    <mergeCell ref="T26:V29"/>
    <mergeCell ref="W26:Y29"/>
    <mergeCell ref="Z26:AB29"/>
    <mergeCell ref="AC26:AE29"/>
    <mergeCell ref="AF26:AH29"/>
    <mergeCell ref="B26:G29"/>
    <mergeCell ref="H26:J29"/>
    <mergeCell ref="K26:M29"/>
    <mergeCell ref="N26:P29"/>
    <mergeCell ref="AI22:AK25"/>
    <mergeCell ref="AL22:AN25"/>
    <mergeCell ref="AO22:AQ25"/>
    <mergeCell ref="AS22:AS25"/>
    <mergeCell ref="N22:P25"/>
    <mergeCell ref="Q22:S25"/>
    <mergeCell ref="T22:V25"/>
    <mergeCell ref="W22:Y25"/>
    <mergeCell ref="Z22:AB25"/>
    <mergeCell ref="AC22:AE25"/>
    <mergeCell ref="AT18:AT21"/>
    <mergeCell ref="AU18:AU21"/>
    <mergeCell ref="AV18:AV21"/>
    <mergeCell ref="B22:G25"/>
    <mergeCell ref="H22:J25"/>
    <mergeCell ref="K22:M25"/>
    <mergeCell ref="AC18:AE21"/>
    <mergeCell ref="AF18:AH21"/>
    <mergeCell ref="AI18:AK21"/>
    <mergeCell ref="AL18:AN21"/>
    <mergeCell ref="AO18:AQ21"/>
    <mergeCell ref="AS18:AS21"/>
    <mergeCell ref="K18:M21"/>
    <mergeCell ref="N18:P21"/>
    <mergeCell ref="Q18:S21"/>
    <mergeCell ref="T18:V21"/>
    <mergeCell ref="W18:Y21"/>
    <mergeCell ref="Z18:AB21"/>
    <mergeCell ref="B18:G21"/>
    <mergeCell ref="H18:J21"/>
    <mergeCell ref="AU22:AU25"/>
    <mergeCell ref="AV22:AV25"/>
    <mergeCell ref="AT22:AT25"/>
    <mergeCell ref="AF22:AH25"/>
    <mergeCell ref="AT14:AT17"/>
    <mergeCell ref="AU14:AU17"/>
    <mergeCell ref="AV14:AV17"/>
    <mergeCell ref="T14:V17"/>
    <mergeCell ref="W14:Y17"/>
    <mergeCell ref="Z14:AB17"/>
    <mergeCell ref="AC14:AE17"/>
    <mergeCell ref="AF14:AH17"/>
    <mergeCell ref="AI14:AK17"/>
    <mergeCell ref="B14:G17"/>
    <mergeCell ref="H14:J17"/>
    <mergeCell ref="K14:M17"/>
    <mergeCell ref="N14:P17"/>
    <mergeCell ref="Q14:S17"/>
    <mergeCell ref="AI10:AK13"/>
    <mergeCell ref="AL10:AN13"/>
    <mergeCell ref="AO10:AQ13"/>
    <mergeCell ref="AS10:AS13"/>
    <mergeCell ref="Q10:S13"/>
    <mergeCell ref="T10:V13"/>
    <mergeCell ref="W10:Y13"/>
    <mergeCell ref="Z10:AB13"/>
    <mergeCell ref="AC10:AE13"/>
    <mergeCell ref="AF10:AH13"/>
    <mergeCell ref="AL14:AN17"/>
    <mergeCell ref="AO14:AQ17"/>
    <mergeCell ref="AS14:AS17"/>
    <mergeCell ref="AU6:AU9"/>
    <mergeCell ref="AV6:AV9"/>
    <mergeCell ref="B10:G13"/>
    <mergeCell ref="H10:J13"/>
    <mergeCell ref="K10:M13"/>
    <mergeCell ref="N10:P13"/>
    <mergeCell ref="AF6:AH9"/>
    <mergeCell ref="AI6:AK9"/>
    <mergeCell ref="AL6:AN9"/>
    <mergeCell ref="AO6:AQ9"/>
    <mergeCell ref="AS6:AS9"/>
    <mergeCell ref="AT6:AT9"/>
    <mergeCell ref="N6:P9"/>
    <mergeCell ref="Q6:S9"/>
    <mergeCell ref="T6:V9"/>
    <mergeCell ref="W6:Y9"/>
    <mergeCell ref="Z6:AB9"/>
    <mergeCell ref="AC6:AE9"/>
    <mergeCell ref="B6:G9"/>
    <mergeCell ref="H6:J9"/>
    <mergeCell ref="K6:M9"/>
    <mergeCell ref="AV10:AV13"/>
    <mergeCell ref="AT10:AT13"/>
    <mergeCell ref="AU10:AU13"/>
    <mergeCell ref="AV2:AV5"/>
    <mergeCell ref="Z2:AE5"/>
    <mergeCell ref="AF2:AK5"/>
    <mergeCell ref="AL2:AQ5"/>
    <mergeCell ref="AS2:AS5"/>
    <mergeCell ref="AT2:AT5"/>
    <mergeCell ref="AU2:AU5"/>
    <mergeCell ref="B2:G5"/>
    <mergeCell ref="H2:M5"/>
    <mergeCell ref="N2:S5"/>
    <mergeCell ref="T2:Y5"/>
  </mergeCells>
  <conditionalFormatting sqref="H6:AQ13 H26:S29 W26:AQ29 H18:AQ25 H14:AN17">
    <cfRule type="cellIs" dxfId="1" priority="1" operator="equal">
      <formula>0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B1:AV75"/>
  <sheetViews>
    <sheetView showGridLines="0" zoomScaleNormal="100" workbookViewId="0">
      <selection activeCell="H2" sqref="H2:M5"/>
    </sheetView>
  </sheetViews>
  <sheetFormatPr defaultRowHeight="12.75" x14ac:dyDescent="0.2"/>
  <cols>
    <col min="1" max="43" width="2.42578125" customWidth="1"/>
    <col min="44" max="44" width="2.140625" customWidth="1"/>
    <col min="45" max="46" width="9.140625" customWidth="1"/>
  </cols>
  <sheetData>
    <row r="1" spans="2:48" ht="12.75" customHeight="1" thickBot="1" x14ac:dyDescent="0.25"/>
    <row r="2" spans="2:48" ht="8.25" customHeight="1" x14ac:dyDescent="0.2">
      <c r="B2" s="379" t="s">
        <v>578</v>
      </c>
      <c r="C2" s="380"/>
      <c r="D2" s="380"/>
      <c r="E2" s="380"/>
      <c r="F2" s="380"/>
      <c r="G2" s="381"/>
      <c r="H2" s="362" t="s">
        <v>234</v>
      </c>
      <c r="I2" s="363"/>
      <c r="J2" s="363"/>
      <c r="K2" s="363"/>
      <c r="L2" s="363"/>
      <c r="M2" s="364"/>
      <c r="N2" s="362" t="s">
        <v>159</v>
      </c>
      <c r="O2" s="363"/>
      <c r="P2" s="363"/>
      <c r="Q2" s="363"/>
      <c r="R2" s="363"/>
      <c r="S2" s="364"/>
      <c r="T2" s="362" t="s">
        <v>555</v>
      </c>
      <c r="U2" s="363"/>
      <c r="V2" s="363"/>
      <c r="W2" s="363"/>
      <c r="X2" s="363"/>
      <c r="Y2" s="364"/>
      <c r="Z2" s="362" t="s">
        <v>384</v>
      </c>
      <c r="AA2" s="363"/>
      <c r="AB2" s="363"/>
      <c r="AC2" s="363"/>
      <c r="AD2" s="363"/>
      <c r="AE2" s="364"/>
      <c r="AF2" s="362" t="s">
        <v>385</v>
      </c>
      <c r="AG2" s="363"/>
      <c r="AH2" s="363"/>
      <c r="AI2" s="363"/>
      <c r="AJ2" s="363"/>
      <c r="AK2" s="364"/>
      <c r="AL2" s="362" t="s">
        <v>386</v>
      </c>
      <c r="AM2" s="363"/>
      <c r="AN2" s="363"/>
      <c r="AO2" s="363"/>
      <c r="AP2" s="363"/>
      <c r="AQ2" s="345"/>
      <c r="AS2" s="348" t="s">
        <v>574</v>
      </c>
      <c r="AT2" s="339" t="s">
        <v>568</v>
      </c>
      <c r="AU2" s="342" t="s">
        <v>569</v>
      </c>
      <c r="AV2" s="345" t="s">
        <v>570</v>
      </c>
    </row>
    <row r="3" spans="2:48" ht="8.25" customHeight="1" x14ac:dyDescent="0.2">
      <c r="B3" s="382"/>
      <c r="C3" s="383"/>
      <c r="D3" s="383"/>
      <c r="E3" s="383"/>
      <c r="F3" s="383"/>
      <c r="G3" s="384"/>
      <c r="H3" s="365"/>
      <c r="I3" s="359"/>
      <c r="J3" s="359"/>
      <c r="K3" s="359"/>
      <c r="L3" s="359"/>
      <c r="M3" s="366"/>
      <c r="N3" s="365"/>
      <c r="O3" s="359"/>
      <c r="P3" s="359"/>
      <c r="Q3" s="359"/>
      <c r="R3" s="359"/>
      <c r="S3" s="366"/>
      <c r="T3" s="365"/>
      <c r="U3" s="359"/>
      <c r="V3" s="359"/>
      <c r="W3" s="359"/>
      <c r="X3" s="359"/>
      <c r="Y3" s="366"/>
      <c r="Z3" s="365"/>
      <c r="AA3" s="359"/>
      <c r="AB3" s="359"/>
      <c r="AC3" s="359"/>
      <c r="AD3" s="359"/>
      <c r="AE3" s="366"/>
      <c r="AF3" s="365"/>
      <c r="AG3" s="359"/>
      <c r="AH3" s="359"/>
      <c r="AI3" s="359"/>
      <c r="AJ3" s="359"/>
      <c r="AK3" s="366"/>
      <c r="AL3" s="365"/>
      <c r="AM3" s="359"/>
      <c r="AN3" s="359"/>
      <c r="AO3" s="359"/>
      <c r="AP3" s="359"/>
      <c r="AQ3" s="346"/>
      <c r="AS3" s="349"/>
      <c r="AT3" s="340"/>
      <c r="AU3" s="343"/>
      <c r="AV3" s="346"/>
    </row>
    <row r="4" spans="2:48" ht="8.25" customHeight="1" x14ac:dyDescent="0.2">
      <c r="B4" s="382"/>
      <c r="C4" s="383"/>
      <c r="D4" s="383"/>
      <c r="E4" s="383"/>
      <c r="F4" s="383"/>
      <c r="G4" s="384"/>
      <c r="H4" s="365"/>
      <c r="I4" s="359"/>
      <c r="J4" s="359"/>
      <c r="K4" s="359"/>
      <c r="L4" s="359"/>
      <c r="M4" s="366"/>
      <c r="N4" s="365"/>
      <c r="O4" s="359"/>
      <c r="P4" s="359"/>
      <c r="Q4" s="359"/>
      <c r="R4" s="359"/>
      <c r="S4" s="366"/>
      <c r="T4" s="365"/>
      <c r="U4" s="359"/>
      <c r="V4" s="359"/>
      <c r="W4" s="359"/>
      <c r="X4" s="359"/>
      <c r="Y4" s="366"/>
      <c r="Z4" s="365"/>
      <c r="AA4" s="359"/>
      <c r="AB4" s="359"/>
      <c r="AC4" s="359"/>
      <c r="AD4" s="359"/>
      <c r="AE4" s="366"/>
      <c r="AF4" s="365"/>
      <c r="AG4" s="359"/>
      <c r="AH4" s="359"/>
      <c r="AI4" s="359"/>
      <c r="AJ4" s="359"/>
      <c r="AK4" s="366"/>
      <c r="AL4" s="365"/>
      <c r="AM4" s="359"/>
      <c r="AN4" s="359"/>
      <c r="AO4" s="359"/>
      <c r="AP4" s="359"/>
      <c r="AQ4" s="346"/>
      <c r="AS4" s="349"/>
      <c r="AT4" s="340"/>
      <c r="AU4" s="343"/>
      <c r="AV4" s="346"/>
    </row>
    <row r="5" spans="2:48" ht="8.25" customHeight="1" thickBot="1" x14ac:dyDescent="0.25">
      <c r="B5" s="385"/>
      <c r="C5" s="386"/>
      <c r="D5" s="386"/>
      <c r="E5" s="386"/>
      <c r="F5" s="386"/>
      <c r="G5" s="387"/>
      <c r="H5" s="365"/>
      <c r="I5" s="359"/>
      <c r="J5" s="359"/>
      <c r="K5" s="359"/>
      <c r="L5" s="359"/>
      <c r="M5" s="366"/>
      <c r="N5" s="365"/>
      <c r="O5" s="359"/>
      <c r="P5" s="359"/>
      <c r="Q5" s="359"/>
      <c r="R5" s="359"/>
      <c r="S5" s="366"/>
      <c r="T5" s="365"/>
      <c r="U5" s="359"/>
      <c r="V5" s="359"/>
      <c r="W5" s="359"/>
      <c r="X5" s="359"/>
      <c r="Y5" s="366"/>
      <c r="Z5" s="365"/>
      <c r="AA5" s="359"/>
      <c r="AB5" s="359"/>
      <c r="AC5" s="359"/>
      <c r="AD5" s="359"/>
      <c r="AE5" s="366"/>
      <c r="AF5" s="365"/>
      <c r="AG5" s="359"/>
      <c r="AH5" s="359"/>
      <c r="AI5" s="359"/>
      <c r="AJ5" s="359"/>
      <c r="AK5" s="366"/>
      <c r="AL5" s="365"/>
      <c r="AM5" s="359"/>
      <c r="AN5" s="359"/>
      <c r="AO5" s="359"/>
      <c r="AP5" s="359"/>
      <c r="AQ5" s="346"/>
      <c r="AS5" s="350"/>
      <c r="AT5" s="341"/>
      <c r="AU5" s="344"/>
      <c r="AV5" s="347"/>
    </row>
    <row r="6" spans="2:48" ht="8.25" customHeight="1" x14ac:dyDescent="0.2">
      <c r="B6" s="357" t="s">
        <v>234</v>
      </c>
      <c r="C6" s="358"/>
      <c r="D6" s="358"/>
      <c r="E6" s="358"/>
      <c r="F6" s="358"/>
      <c r="G6" s="358"/>
      <c r="H6" s="328"/>
      <c r="I6" s="329"/>
      <c r="J6" s="329"/>
      <c r="K6" s="329"/>
      <c r="L6" s="329"/>
      <c r="M6" s="333"/>
      <c r="N6" s="315">
        <f>K10</f>
        <v>20</v>
      </c>
      <c r="O6" s="316"/>
      <c r="P6" s="316"/>
      <c r="Q6" s="316">
        <f>H10</f>
        <v>11</v>
      </c>
      <c r="R6" s="316"/>
      <c r="S6" s="336"/>
      <c r="T6" s="315">
        <f>K14</f>
        <v>24</v>
      </c>
      <c r="U6" s="316"/>
      <c r="V6" s="316"/>
      <c r="W6" s="316">
        <f>H14</f>
        <v>7</v>
      </c>
      <c r="X6" s="316"/>
      <c r="Y6" s="336"/>
      <c r="Z6" s="315">
        <f>K18</f>
        <v>21</v>
      </c>
      <c r="AA6" s="316"/>
      <c r="AB6" s="316"/>
      <c r="AC6" s="316">
        <f>H18</f>
        <v>10</v>
      </c>
      <c r="AD6" s="316"/>
      <c r="AE6" s="336"/>
      <c r="AF6" s="315">
        <f>K22</f>
        <v>7</v>
      </c>
      <c r="AG6" s="316"/>
      <c r="AH6" s="316"/>
      <c r="AI6" s="316">
        <f>H22</f>
        <v>24</v>
      </c>
      <c r="AJ6" s="316"/>
      <c r="AK6" s="336"/>
      <c r="AL6" s="315">
        <f>K26</f>
        <v>19</v>
      </c>
      <c r="AM6" s="316"/>
      <c r="AN6" s="316"/>
      <c r="AO6" s="316">
        <f>H26</f>
        <v>12</v>
      </c>
      <c r="AP6" s="316"/>
      <c r="AQ6" s="321"/>
      <c r="AS6" s="324">
        <f xml:space="preserve"> ((H6+K6)&gt;0) + ((N6+Q6)&gt;0) + ((T6+W6)&gt;0) + ((Z6+AC6)&gt;0) + ((AF6+AI6)&gt;0) + ((AL6+AO6)&gt;0)</f>
        <v>5</v>
      </c>
      <c r="AT6" s="388">
        <f>(H6&gt;K6)+(N6&gt;Q6)+(T6&gt;W6)+(Z6&gt;AC6)+(AF6&gt;AI6)+(AL6&gt;AO6)</f>
        <v>4</v>
      </c>
      <c r="AU6" s="307">
        <f>SUM(H6,N6,T6,Z6,AF6,AL6)-SUM(K6,Q6,W6,AC6,AI6,AO6)</f>
        <v>27</v>
      </c>
      <c r="AV6" s="308">
        <f>SUM(I35:I54,K35:K54,M35:M54) - SUM(H35:H54,J35:J54,L35:L54)</f>
        <v>71</v>
      </c>
    </row>
    <row r="7" spans="2:48" ht="8.25" customHeight="1" x14ac:dyDescent="0.2">
      <c r="B7" s="349"/>
      <c r="C7" s="359"/>
      <c r="D7" s="359"/>
      <c r="E7" s="359"/>
      <c r="F7" s="359"/>
      <c r="G7" s="359"/>
      <c r="H7" s="330"/>
      <c r="I7" s="309"/>
      <c r="J7" s="309"/>
      <c r="K7" s="309"/>
      <c r="L7" s="309"/>
      <c r="M7" s="334"/>
      <c r="N7" s="317"/>
      <c r="O7" s="318"/>
      <c r="P7" s="318"/>
      <c r="Q7" s="318"/>
      <c r="R7" s="318"/>
      <c r="S7" s="337"/>
      <c r="T7" s="317"/>
      <c r="U7" s="318"/>
      <c r="V7" s="318"/>
      <c r="W7" s="318"/>
      <c r="X7" s="318"/>
      <c r="Y7" s="337"/>
      <c r="Z7" s="317"/>
      <c r="AA7" s="318"/>
      <c r="AB7" s="318"/>
      <c r="AC7" s="318"/>
      <c r="AD7" s="318"/>
      <c r="AE7" s="337"/>
      <c r="AF7" s="317"/>
      <c r="AG7" s="318"/>
      <c r="AH7" s="318"/>
      <c r="AI7" s="318"/>
      <c r="AJ7" s="318"/>
      <c r="AK7" s="337"/>
      <c r="AL7" s="317"/>
      <c r="AM7" s="318"/>
      <c r="AN7" s="318"/>
      <c r="AO7" s="318"/>
      <c r="AP7" s="318"/>
      <c r="AQ7" s="322"/>
      <c r="AS7" s="324"/>
      <c r="AT7" s="388"/>
      <c r="AU7" s="307"/>
      <c r="AV7" s="308"/>
    </row>
    <row r="8" spans="2:48" ht="8.25" customHeight="1" x14ac:dyDescent="0.2">
      <c r="B8" s="349"/>
      <c r="C8" s="359"/>
      <c r="D8" s="359"/>
      <c r="E8" s="359"/>
      <c r="F8" s="359"/>
      <c r="G8" s="359"/>
      <c r="H8" s="330"/>
      <c r="I8" s="309"/>
      <c r="J8" s="309"/>
      <c r="K8" s="309"/>
      <c r="L8" s="309"/>
      <c r="M8" s="334"/>
      <c r="N8" s="317"/>
      <c r="O8" s="318"/>
      <c r="P8" s="318"/>
      <c r="Q8" s="318"/>
      <c r="R8" s="318"/>
      <c r="S8" s="337"/>
      <c r="T8" s="317"/>
      <c r="U8" s="318"/>
      <c r="V8" s="318"/>
      <c r="W8" s="318"/>
      <c r="X8" s="318"/>
      <c r="Y8" s="337"/>
      <c r="Z8" s="317"/>
      <c r="AA8" s="318"/>
      <c r="AB8" s="318"/>
      <c r="AC8" s="318"/>
      <c r="AD8" s="318"/>
      <c r="AE8" s="337"/>
      <c r="AF8" s="317"/>
      <c r="AG8" s="318"/>
      <c r="AH8" s="318"/>
      <c r="AI8" s="318"/>
      <c r="AJ8" s="318"/>
      <c r="AK8" s="337"/>
      <c r="AL8" s="317"/>
      <c r="AM8" s="318"/>
      <c r="AN8" s="318"/>
      <c r="AO8" s="318"/>
      <c r="AP8" s="318"/>
      <c r="AQ8" s="322"/>
      <c r="AS8" s="324"/>
      <c r="AT8" s="388"/>
      <c r="AU8" s="307"/>
      <c r="AV8" s="308"/>
    </row>
    <row r="9" spans="2:48" ht="8.25" customHeight="1" thickBot="1" x14ac:dyDescent="0.25">
      <c r="B9" s="377"/>
      <c r="C9" s="378"/>
      <c r="D9" s="378"/>
      <c r="E9" s="378"/>
      <c r="F9" s="378"/>
      <c r="G9" s="378"/>
      <c r="H9" s="331"/>
      <c r="I9" s="332"/>
      <c r="J9" s="332"/>
      <c r="K9" s="332"/>
      <c r="L9" s="332"/>
      <c r="M9" s="335"/>
      <c r="N9" s="319"/>
      <c r="O9" s="320"/>
      <c r="P9" s="320"/>
      <c r="Q9" s="320"/>
      <c r="R9" s="320"/>
      <c r="S9" s="338"/>
      <c r="T9" s="319"/>
      <c r="U9" s="320"/>
      <c r="V9" s="320"/>
      <c r="W9" s="320"/>
      <c r="X9" s="320"/>
      <c r="Y9" s="338"/>
      <c r="Z9" s="319"/>
      <c r="AA9" s="320"/>
      <c r="AB9" s="320"/>
      <c r="AC9" s="320"/>
      <c r="AD9" s="320"/>
      <c r="AE9" s="338"/>
      <c r="AF9" s="319"/>
      <c r="AG9" s="320"/>
      <c r="AH9" s="320"/>
      <c r="AI9" s="320"/>
      <c r="AJ9" s="320"/>
      <c r="AK9" s="338"/>
      <c r="AL9" s="319"/>
      <c r="AM9" s="320"/>
      <c r="AN9" s="320"/>
      <c r="AO9" s="320"/>
      <c r="AP9" s="320"/>
      <c r="AQ9" s="323"/>
      <c r="AS9" s="324"/>
      <c r="AT9" s="388"/>
      <c r="AU9" s="307"/>
      <c r="AV9" s="308"/>
    </row>
    <row r="10" spans="2:48" ht="8.25" customHeight="1" x14ac:dyDescent="0.2">
      <c r="B10" s="357" t="s">
        <v>159</v>
      </c>
      <c r="C10" s="358"/>
      <c r="D10" s="358"/>
      <c r="E10" s="358"/>
      <c r="F10" s="358"/>
      <c r="G10" s="358"/>
      <c r="H10" s="315">
        <f t="shared" ref="H10" si="0">2*((H35&gt;I35)+(J35&gt;K35)+(L35&gt;M35)+(H36&gt;I36)+(J36&gt;K36)+(L36&gt;M36)) + 5*((H37&gt;I37)+(L37&gt;M37)) + 3*((H38&gt;I38)+(J38&gt;K38)+(L38&gt;M38))</f>
        <v>11</v>
      </c>
      <c r="I10" s="316"/>
      <c r="J10" s="316"/>
      <c r="K10" s="316">
        <f t="shared" ref="K10" si="1">2*((H35&lt;I35)+(J35&lt;K35)+(L35&lt;M35)+(H36&lt;I36)+(J36&lt;K36)+(L36&lt;M36)) + 5*((H37&lt;I37)+(L37&lt;M37)) + 3*((H38&lt;I38)+(J38&lt;K38)+(L38&lt;M38))</f>
        <v>20</v>
      </c>
      <c r="L10" s="316"/>
      <c r="M10" s="336"/>
      <c r="N10" s="309"/>
      <c r="O10" s="309"/>
      <c r="P10" s="309"/>
      <c r="Q10" s="309"/>
      <c r="R10" s="309"/>
      <c r="S10" s="309"/>
      <c r="T10" s="315">
        <f>Q14</f>
        <v>14</v>
      </c>
      <c r="U10" s="316"/>
      <c r="V10" s="316"/>
      <c r="W10" s="316">
        <f>N14</f>
        <v>17</v>
      </c>
      <c r="X10" s="316"/>
      <c r="Y10" s="336"/>
      <c r="Z10" s="315">
        <f>Q18</f>
        <v>10</v>
      </c>
      <c r="AA10" s="316"/>
      <c r="AB10" s="316"/>
      <c r="AC10" s="316">
        <f>N18</f>
        <v>21</v>
      </c>
      <c r="AD10" s="316"/>
      <c r="AE10" s="336"/>
      <c r="AF10" s="315">
        <f>Q22</f>
        <v>17</v>
      </c>
      <c r="AG10" s="316"/>
      <c r="AH10" s="316"/>
      <c r="AI10" s="316">
        <f>N22</f>
        <v>14</v>
      </c>
      <c r="AJ10" s="316"/>
      <c r="AK10" s="336"/>
      <c r="AL10" s="315">
        <f>Q26</f>
        <v>9</v>
      </c>
      <c r="AM10" s="316"/>
      <c r="AN10" s="316"/>
      <c r="AO10" s="316">
        <f>N26</f>
        <v>22</v>
      </c>
      <c r="AP10" s="316"/>
      <c r="AQ10" s="321"/>
      <c r="AS10" s="324">
        <f t="shared" ref="AS10" si="2" xml:space="preserve"> ((H10+K10)&gt;0) + ((N10+Q10)&gt;0) + ((T10+W10)&gt;0) + ((Z10+AC10)&gt;0) + ((AF10+AI10)&gt;0) + ((AL10+AO10)&gt;0)</f>
        <v>5</v>
      </c>
      <c r="AT10" s="388">
        <f t="shared" ref="AT10" si="3">(H10&gt;K10)+(N10&gt;Q10)+(T10&gt;W10)+(Z10&gt;AC10)+(AF10&gt;AI10)+(AL10&gt;AO10)</f>
        <v>1</v>
      </c>
      <c r="AU10" s="307">
        <f t="shared" ref="AU10" si="4">SUM(H10,N10,T10,Z10,AF10,AL10)-SUM(K10,Q10,W10,AC10,AI10,AO10)</f>
        <v>-33</v>
      </c>
      <c r="AV10" s="308">
        <f>SUM(H35:H38,J35:J38,L35:L38,O39:O54,Q39:Q54,S39:S54) - SUM(I35:I38,K35:K38,M35:M38,N39:N54,P39:P54,R39:R54)</f>
        <v>-42</v>
      </c>
    </row>
    <row r="11" spans="2:48" ht="8.25" customHeight="1" x14ac:dyDescent="0.2">
      <c r="B11" s="349"/>
      <c r="C11" s="359"/>
      <c r="D11" s="359"/>
      <c r="E11" s="359"/>
      <c r="F11" s="359"/>
      <c r="G11" s="359"/>
      <c r="H11" s="317"/>
      <c r="I11" s="318"/>
      <c r="J11" s="318"/>
      <c r="K11" s="318"/>
      <c r="L11" s="318"/>
      <c r="M11" s="337"/>
      <c r="N11" s="309"/>
      <c r="O11" s="309"/>
      <c r="P11" s="309"/>
      <c r="Q11" s="309"/>
      <c r="R11" s="309"/>
      <c r="S11" s="309"/>
      <c r="T11" s="317"/>
      <c r="U11" s="318"/>
      <c r="V11" s="318"/>
      <c r="W11" s="318"/>
      <c r="X11" s="318"/>
      <c r="Y11" s="337"/>
      <c r="Z11" s="317"/>
      <c r="AA11" s="318"/>
      <c r="AB11" s="318"/>
      <c r="AC11" s="318"/>
      <c r="AD11" s="318"/>
      <c r="AE11" s="337"/>
      <c r="AF11" s="317"/>
      <c r="AG11" s="318"/>
      <c r="AH11" s="318"/>
      <c r="AI11" s="318"/>
      <c r="AJ11" s="318"/>
      <c r="AK11" s="337"/>
      <c r="AL11" s="317"/>
      <c r="AM11" s="318"/>
      <c r="AN11" s="318"/>
      <c r="AO11" s="318"/>
      <c r="AP11" s="318"/>
      <c r="AQ11" s="322"/>
      <c r="AS11" s="324"/>
      <c r="AT11" s="388"/>
      <c r="AU11" s="307"/>
      <c r="AV11" s="308"/>
    </row>
    <row r="12" spans="2:48" ht="8.25" customHeight="1" x14ac:dyDescent="0.2">
      <c r="B12" s="349"/>
      <c r="C12" s="359"/>
      <c r="D12" s="359"/>
      <c r="E12" s="359"/>
      <c r="F12" s="359"/>
      <c r="G12" s="359"/>
      <c r="H12" s="317"/>
      <c r="I12" s="318"/>
      <c r="J12" s="318"/>
      <c r="K12" s="318"/>
      <c r="L12" s="318"/>
      <c r="M12" s="337"/>
      <c r="N12" s="309"/>
      <c r="O12" s="309"/>
      <c r="P12" s="309"/>
      <c r="Q12" s="309"/>
      <c r="R12" s="309"/>
      <c r="S12" s="309"/>
      <c r="T12" s="317"/>
      <c r="U12" s="318"/>
      <c r="V12" s="318"/>
      <c r="W12" s="318"/>
      <c r="X12" s="318"/>
      <c r="Y12" s="337"/>
      <c r="Z12" s="317"/>
      <c r="AA12" s="318"/>
      <c r="AB12" s="318"/>
      <c r="AC12" s="318"/>
      <c r="AD12" s="318"/>
      <c r="AE12" s="337"/>
      <c r="AF12" s="317"/>
      <c r="AG12" s="318"/>
      <c r="AH12" s="318"/>
      <c r="AI12" s="318"/>
      <c r="AJ12" s="318"/>
      <c r="AK12" s="337"/>
      <c r="AL12" s="317"/>
      <c r="AM12" s="318"/>
      <c r="AN12" s="318"/>
      <c r="AO12" s="318"/>
      <c r="AP12" s="318"/>
      <c r="AQ12" s="322"/>
      <c r="AS12" s="324"/>
      <c r="AT12" s="388"/>
      <c r="AU12" s="307"/>
      <c r="AV12" s="308"/>
    </row>
    <row r="13" spans="2:48" ht="8.25" customHeight="1" thickBot="1" x14ac:dyDescent="0.25">
      <c r="B13" s="377"/>
      <c r="C13" s="378"/>
      <c r="D13" s="378"/>
      <c r="E13" s="378"/>
      <c r="F13" s="378"/>
      <c r="G13" s="378"/>
      <c r="H13" s="319"/>
      <c r="I13" s="320"/>
      <c r="J13" s="320"/>
      <c r="K13" s="320"/>
      <c r="L13" s="320"/>
      <c r="M13" s="338"/>
      <c r="N13" s="309"/>
      <c r="O13" s="309"/>
      <c r="P13" s="309"/>
      <c r="Q13" s="309"/>
      <c r="R13" s="309"/>
      <c r="S13" s="309"/>
      <c r="T13" s="319"/>
      <c r="U13" s="320"/>
      <c r="V13" s="320"/>
      <c r="W13" s="320"/>
      <c r="X13" s="320"/>
      <c r="Y13" s="338"/>
      <c r="Z13" s="319"/>
      <c r="AA13" s="320"/>
      <c r="AB13" s="320"/>
      <c r="AC13" s="320"/>
      <c r="AD13" s="320"/>
      <c r="AE13" s="338"/>
      <c r="AF13" s="319"/>
      <c r="AG13" s="320"/>
      <c r="AH13" s="320"/>
      <c r="AI13" s="320"/>
      <c r="AJ13" s="320"/>
      <c r="AK13" s="338"/>
      <c r="AL13" s="319"/>
      <c r="AM13" s="320"/>
      <c r="AN13" s="320"/>
      <c r="AO13" s="320"/>
      <c r="AP13" s="320"/>
      <c r="AQ13" s="323"/>
      <c r="AS13" s="324"/>
      <c r="AT13" s="388"/>
      <c r="AU13" s="307"/>
      <c r="AV13" s="308"/>
    </row>
    <row r="14" spans="2:48" ht="8.25" customHeight="1" x14ac:dyDescent="0.2">
      <c r="B14" s="357" t="s">
        <v>555</v>
      </c>
      <c r="C14" s="358"/>
      <c r="D14" s="358"/>
      <c r="E14" s="358"/>
      <c r="F14" s="358"/>
      <c r="G14" s="358"/>
      <c r="H14" s="315">
        <f t="shared" ref="H14" si="5">2*((H39&gt;I39)+(J39&gt;K39)+(L39&gt;M39)+(H40&gt;I40)+(J40&gt;K40)+(L40&gt;M40)) + 5*((H41&gt;I41)+(L41&gt;M41)) + 3*((H42&gt;I42)+(J42&gt;K42)+(L42&gt;M42))</f>
        <v>7</v>
      </c>
      <c r="I14" s="316"/>
      <c r="J14" s="316"/>
      <c r="K14" s="316">
        <f t="shared" ref="K14" si="6">2*((H39&lt;I39)+(J39&lt;K39)+(L39&lt;M39)+(H40&lt;I40)+(J40&lt;K40)+(L40&lt;M40)) + 5*((H41&lt;I41)+(L41&lt;M41)) + 3*((H42&lt;I42)+(J42&lt;K42)+(L42&lt;M42))</f>
        <v>24</v>
      </c>
      <c r="L14" s="316"/>
      <c r="M14" s="336"/>
      <c r="N14" s="315">
        <f t="shared" ref="N14" si="7">2*((N39&gt;O39)+(P39&gt;Q39)+(R39&gt;S39)+(N40&gt;O40)+(P40&gt;Q40)+(R40&gt;S40)) + 5*((N41&gt;O41)+(R41&gt;S41)) + 3*((N42&gt;O42)+(P42&gt;Q42)+(R42&gt;S42))</f>
        <v>17</v>
      </c>
      <c r="O14" s="316"/>
      <c r="P14" s="316"/>
      <c r="Q14" s="316">
        <f t="shared" ref="Q14" si="8">2*((N39&lt;O39)+(P39&lt;Q39)+(R39&lt;S39)+(N40&lt;O40)+(P40&lt;Q40)+(R40&lt;S40)) + 5*((N41&lt;O41)+(R41&lt;S41)) + 3*((N42&lt;O42)+(P42&lt;Q42)+(R42&lt;S42))</f>
        <v>14</v>
      </c>
      <c r="R14" s="316"/>
      <c r="S14" s="336"/>
      <c r="T14" s="309"/>
      <c r="U14" s="309"/>
      <c r="V14" s="309"/>
      <c r="W14" s="309"/>
      <c r="X14" s="309"/>
      <c r="Y14" s="309"/>
      <c r="Z14" s="315">
        <f>W18</f>
        <v>4</v>
      </c>
      <c r="AA14" s="316"/>
      <c r="AB14" s="316"/>
      <c r="AC14" s="316">
        <f>T18</f>
        <v>27</v>
      </c>
      <c r="AD14" s="316"/>
      <c r="AE14" s="336"/>
      <c r="AF14" s="315">
        <f>W22</f>
        <v>17</v>
      </c>
      <c r="AG14" s="316"/>
      <c r="AH14" s="316"/>
      <c r="AI14" s="316">
        <f>T22</f>
        <v>14</v>
      </c>
      <c r="AJ14" s="316"/>
      <c r="AK14" s="336"/>
      <c r="AL14" s="315">
        <f>W26</f>
        <v>14</v>
      </c>
      <c r="AM14" s="316"/>
      <c r="AN14" s="316"/>
      <c r="AO14" s="316">
        <f>T26</f>
        <v>17</v>
      </c>
      <c r="AP14" s="316"/>
      <c r="AQ14" s="321"/>
      <c r="AS14" s="324">
        <f t="shared" ref="AS14" si="9" xml:space="preserve"> ((H14+K14)&gt;0) + ((N14+Q14)&gt;0) + ((T14+W14)&gt;0) + ((Z14+AC14)&gt;0) + ((AF14+AI14)&gt;0) + ((AL14+AO14)&gt;0)</f>
        <v>5</v>
      </c>
      <c r="AT14" s="388">
        <f t="shared" ref="AT14" si="10">(H14&gt;K14)+(N14&gt;Q14)+(T14&gt;W14)+(Z14&gt;AC14)+(AF14&gt;AI14)+(AL14&gt;AO14)</f>
        <v>2</v>
      </c>
      <c r="AU14" s="307">
        <f t="shared" ref="AU14" si="11">SUM(H14,N14,T14,Z14,AF14,AL14)-SUM(K14,Q14,W14,AC14,AI14,AO14)</f>
        <v>-37</v>
      </c>
      <c r="AV14" s="308">
        <f>SUM(H39:H42,J39:J42,L39:L42,N39:N42,P39:P42,R39:R42,U43:U54,W43:W54,Y43:Y54) - SUM(I39:I42,K39:K42,M39:M42,O39:O42,Q39:Q42,S39:S42,T43:T54,V43:V54,X43:X54)</f>
        <v>-104</v>
      </c>
    </row>
    <row r="15" spans="2:48" ht="8.25" customHeight="1" x14ac:dyDescent="0.2">
      <c r="B15" s="349"/>
      <c r="C15" s="359"/>
      <c r="D15" s="359"/>
      <c r="E15" s="359"/>
      <c r="F15" s="359"/>
      <c r="G15" s="359"/>
      <c r="H15" s="317"/>
      <c r="I15" s="318"/>
      <c r="J15" s="318"/>
      <c r="K15" s="318"/>
      <c r="L15" s="318"/>
      <c r="M15" s="337"/>
      <c r="N15" s="317"/>
      <c r="O15" s="318"/>
      <c r="P15" s="318"/>
      <c r="Q15" s="318"/>
      <c r="R15" s="318"/>
      <c r="S15" s="337"/>
      <c r="T15" s="309"/>
      <c r="U15" s="309"/>
      <c r="V15" s="309"/>
      <c r="W15" s="309"/>
      <c r="X15" s="309"/>
      <c r="Y15" s="309"/>
      <c r="Z15" s="317"/>
      <c r="AA15" s="318"/>
      <c r="AB15" s="318"/>
      <c r="AC15" s="318"/>
      <c r="AD15" s="318"/>
      <c r="AE15" s="337"/>
      <c r="AF15" s="317"/>
      <c r="AG15" s="318"/>
      <c r="AH15" s="318"/>
      <c r="AI15" s="318"/>
      <c r="AJ15" s="318"/>
      <c r="AK15" s="337"/>
      <c r="AL15" s="317"/>
      <c r="AM15" s="318"/>
      <c r="AN15" s="318"/>
      <c r="AO15" s="318"/>
      <c r="AP15" s="318"/>
      <c r="AQ15" s="322"/>
      <c r="AS15" s="324"/>
      <c r="AT15" s="388"/>
      <c r="AU15" s="307"/>
      <c r="AV15" s="308"/>
    </row>
    <row r="16" spans="2:48" ht="8.25" customHeight="1" x14ac:dyDescent="0.2">
      <c r="B16" s="349"/>
      <c r="C16" s="359"/>
      <c r="D16" s="359"/>
      <c r="E16" s="359"/>
      <c r="F16" s="359"/>
      <c r="G16" s="359"/>
      <c r="H16" s="317"/>
      <c r="I16" s="318"/>
      <c r="J16" s="318"/>
      <c r="K16" s="318"/>
      <c r="L16" s="318"/>
      <c r="M16" s="337"/>
      <c r="N16" s="317"/>
      <c r="O16" s="318"/>
      <c r="P16" s="318"/>
      <c r="Q16" s="318"/>
      <c r="R16" s="318"/>
      <c r="S16" s="337"/>
      <c r="T16" s="309"/>
      <c r="U16" s="309"/>
      <c r="V16" s="309"/>
      <c r="W16" s="309"/>
      <c r="X16" s="309"/>
      <c r="Y16" s="309"/>
      <c r="Z16" s="317"/>
      <c r="AA16" s="318"/>
      <c r="AB16" s="318"/>
      <c r="AC16" s="318"/>
      <c r="AD16" s="318"/>
      <c r="AE16" s="337"/>
      <c r="AF16" s="317"/>
      <c r="AG16" s="318"/>
      <c r="AH16" s="318"/>
      <c r="AI16" s="318"/>
      <c r="AJ16" s="318"/>
      <c r="AK16" s="337"/>
      <c r="AL16" s="317"/>
      <c r="AM16" s="318"/>
      <c r="AN16" s="318"/>
      <c r="AO16" s="318"/>
      <c r="AP16" s="318"/>
      <c r="AQ16" s="322"/>
      <c r="AS16" s="324"/>
      <c r="AT16" s="388"/>
      <c r="AU16" s="307"/>
      <c r="AV16" s="308"/>
    </row>
    <row r="17" spans="2:48" ht="8.25" customHeight="1" thickBot="1" x14ac:dyDescent="0.25">
      <c r="B17" s="377"/>
      <c r="C17" s="378"/>
      <c r="D17" s="378"/>
      <c r="E17" s="378"/>
      <c r="F17" s="378"/>
      <c r="G17" s="378"/>
      <c r="H17" s="319"/>
      <c r="I17" s="320"/>
      <c r="J17" s="320"/>
      <c r="K17" s="320"/>
      <c r="L17" s="320"/>
      <c r="M17" s="338"/>
      <c r="N17" s="319"/>
      <c r="O17" s="320"/>
      <c r="P17" s="320"/>
      <c r="Q17" s="320"/>
      <c r="R17" s="320"/>
      <c r="S17" s="338"/>
      <c r="T17" s="309"/>
      <c r="U17" s="309"/>
      <c r="V17" s="309"/>
      <c r="W17" s="309"/>
      <c r="X17" s="309"/>
      <c r="Y17" s="309"/>
      <c r="Z17" s="319"/>
      <c r="AA17" s="320"/>
      <c r="AB17" s="320"/>
      <c r="AC17" s="320"/>
      <c r="AD17" s="320"/>
      <c r="AE17" s="338"/>
      <c r="AF17" s="319"/>
      <c r="AG17" s="320"/>
      <c r="AH17" s="320"/>
      <c r="AI17" s="320"/>
      <c r="AJ17" s="320"/>
      <c r="AK17" s="338"/>
      <c r="AL17" s="319"/>
      <c r="AM17" s="320"/>
      <c r="AN17" s="320"/>
      <c r="AO17" s="320"/>
      <c r="AP17" s="320"/>
      <c r="AQ17" s="323"/>
      <c r="AS17" s="324"/>
      <c r="AT17" s="388"/>
      <c r="AU17" s="307"/>
      <c r="AV17" s="308"/>
    </row>
    <row r="18" spans="2:48" ht="8.25" customHeight="1" x14ac:dyDescent="0.2">
      <c r="B18" s="357" t="s">
        <v>384</v>
      </c>
      <c r="C18" s="358"/>
      <c r="D18" s="358"/>
      <c r="E18" s="358"/>
      <c r="F18" s="358"/>
      <c r="G18" s="358"/>
      <c r="H18" s="315">
        <f t="shared" ref="H18" si="12">2*((H43&gt;I43)+(J43&gt;K43)+(L43&gt;M43)+(H44&gt;I44)+(J44&gt;K44)+(L44&gt;M44)) + 5*((H45&gt;I45)+(L45&gt;M45)) + 3*((H46&gt;I46)+(J46&gt;K46)+(L46&gt;M46))</f>
        <v>10</v>
      </c>
      <c r="I18" s="316"/>
      <c r="J18" s="316"/>
      <c r="K18" s="316">
        <f t="shared" ref="K18" si="13">2*((H43&lt;I43)+(J43&lt;K43)+(L43&lt;M43)+(H44&lt;I44)+(J44&lt;K44)+(L44&lt;M44)) + 5*((H45&lt;I45)+(L45&lt;M45)) + 3*((H46&lt;I46)+(J46&lt;K46)+(L46&lt;M46))</f>
        <v>21</v>
      </c>
      <c r="L18" s="316"/>
      <c r="M18" s="336"/>
      <c r="N18" s="315">
        <f t="shared" ref="N18" si="14">2*((N43&gt;O43)+(P43&gt;Q43)+(R43&gt;S43)+(N44&gt;O44)+(P44&gt;Q44)+(R44&gt;S44)) + 5*((N45&gt;O45)+(R45&gt;S45)) + 3*((N46&gt;O46)+(P46&gt;Q46)+(R46&gt;S46))</f>
        <v>21</v>
      </c>
      <c r="O18" s="316"/>
      <c r="P18" s="316"/>
      <c r="Q18" s="316">
        <f t="shared" ref="Q18" si="15">2*((N43&lt;O43)+(P43&lt;Q43)+(R43&lt;S43)+(N44&lt;O44)+(P44&lt;Q44)+(R44&lt;S44)) + 5*((N45&lt;O45)+(R45&lt;S45)) + 3*((N46&lt;O46)+(P46&lt;Q46)+(R46&lt;S46))</f>
        <v>10</v>
      </c>
      <c r="R18" s="316"/>
      <c r="S18" s="336"/>
      <c r="T18" s="315">
        <f t="shared" ref="T18" si="16">2*((T43&gt;U43)+(V43&gt;W43)+(X43&gt;Y43)+(T44&gt;U44)+(V44&gt;W44)+(X44&gt;Y44)) + 5*((T45&gt;U45)+(X45&gt;Y45)) + 3*((T46&gt;U46)+(V46&gt;W46)+(X46&gt;Y46))</f>
        <v>27</v>
      </c>
      <c r="U18" s="316"/>
      <c r="V18" s="316"/>
      <c r="W18" s="316">
        <f t="shared" ref="W18" si="17">2*((T43&lt;U43)+(V43&lt;W43)+(X43&lt;Y43)+(T44&lt;U44)+(V44&lt;W44)+(X44&lt;Y44)) + 5*((T45&lt;U45)+(X45&lt;Y45)) + 3*((T46&lt;U46)+(V46&lt;W46)+(X46&lt;Y46))</f>
        <v>4</v>
      </c>
      <c r="X18" s="316"/>
      <c r="Y18" s="336"/>
      <c r="Z18" s="309"/>
      <c r="AA18" s="309"/>
      <c r="AB18" s="309"/>
      <c r="AC18" s="309"/>
      <c r="AD18" s="309"/>
      <c r="AE18" s="309"/>
      <c r="AF18" s="315">
        <f>AC22</f>
        <v>14</v>
      </c>
      <c r="AG18" s="316"/>
      <c r="AH18" s="316"/>
      <c r="AI18" s="316">
        <f>Z22</f>
        <v>17</v>
      </c>
      <c r="AJ18" s="316"/>
      <c r="AK18" s="336"/>
      <c r="AL18" s="315">
        <f>AC26</f>
        <v>4</v>
      </c>
      <c r="AM18" s="316"/>
      <c r="AN18" s="316"/>
      <c r="AO18" s="316">
        <f>Z26</f>
        <v>27</v>
      </c>
      <c r="AP18" s="316"/>
      <c r="AQ18" s="321"/>
      <c r="AS18" s="324">
        <f t="shared" ref="AS18" si="18" xml:space="preserve"> ((H18+K18)&gt;0) + ((N18+Q18)&gt;0) + ((T18+W18)&gt;0) + ((Z18+AC18)&gt;0) + ((AF18+AI18)&gt;0) + ((AL18+AO18)&gt;0)</f>
        <v>5</v>
      </c>
      <c r="AT18" s="388">
        <f t="shared" ref="AT18" si="19">(H18&gt;K18)+(N18&gt;Q18)+(T18&gt;W18)+(Z18&gt;AC18)+(AF18&gt;AI18)+(AL18&gt;AO18)</f>
        <v>2</v>
      </c>
      <c r="AU18" s="307">
        <f t="shared" ref="AU18" si="20">SUM(H18,N18,T18,Z18,AF18,AL18)-SUM(K18,Q18,W18,AC18,AI18,AO18)</f>
        <v>-3</v>
      </c>
      <c r="AV18" s="308">
        <f>SUM(H43:H46,J43:J46,L43:L46,N43:N46,P43:P46,R43:R46,T43:T46,V43:V46,X43:X46,AA47:AA54,AC47:AC54,AE47:AE54) - SUM(I43:I46,K43:K46,M43:M46,O43:O46,Q43:Q46,S43:S46,U43:U46,W43:W46,Y43:Y46,Z47:Z54,AB47:AB54,AD47:AD54)</f>
        <v>-17</v>
      </c>
    </row>
    <row r="19" spans="2:48" ht="8.25" customHeight="1" x14ac:dyDescent="0.2">
      <c r="B19" s="349"/>
      <c r="C19" s="359"/>
      <c r="D19" s="359"/>
      <c r="E19" s="359"/>
      <c r="F19" s="359"/>
      <c r="G19" s="359"/>
      <c r="H19" s="317"/>
      <c r="I19" s="318"/>
      <c r="J19" s="318"/>
      <c r="K19" s="318"/>
      <c r="L19" s="318"/>
      <c r="M19" s="337"/>
      <c r="N19" s="317"/>
      <c r="O19" s="318"/>
      <c r="P19" s="318"/>
      <c r="Q19" s="318"/>
      <c r="R19" s="318"/>
      <c r="S19" s="337"/>
      <c r="T19" s="317"/>
      <c r="U19" s="318"/>
      <c r="V19" s="318"/>
      <c r="W19" s="318"/>
      <c r="X19" s="318"/>
      <c r="Y19" s="337"/>
      <c r="Z19" s="309"/>
      <c r="AA19" s="309"/>
      <c r="AB19" s="309"/>
      <c r="AC19" s="309"/>
      <c r="AD19" s="309"/>
      <c r="AE19" s="309"/>
      <c r="AF19" s="317"/>
      <c r="AG19" s="318"/>
      <c r="AH19" s="318"/>
      <c r="AI19" s="318"/>
      <c r="AJ19" s="318"/>
      <c r="AK19" s="337"/>
      <c r="AL19" s="317"/>
      <c r="AM19" s="318"/>
      <c r="AN19" s="318"/>
      <c r="AO19" s="318"/>
      <c r="AP19" s="318"/>
      <c r="AQ19" s="322"/>
      <c r="AS19" s="324"/>
      <c r="AT19" s="388"/>
      <c r="AU19" s="307"/>
      <c r="AV19" s="308"/>
    </row>
    <row r="20" spans="2:48" ht="8.25" customHeight="1" x14ac:dyDescent="0.2">
      <c r="B20" s="349"/>
      <c r="C20" s="359"/>
      <c r="D20" s="359"/>
      <c r="E20" s="359"/>
      <c r="F20" s="359"/>
      <c r="G20" s="359"/>
      <c r="H20" s="317"/>
      <c r="I20" s="318"/>
      <c r="J20" s="318"/>
      <c r="K20" s="318"/>
      <c r="L20" s="318"/>
      <c r="M20" s="337"/>
      <c r="N20" s="317"/>
      <c r="O20" s="318"/>
      <c r="P20" s="318"/>
      <c r="Q20" s="318"/>
      <c r="R20" s="318"/>
      <c r="S20" s="337"/>
      <c r="T20" s="317"/>
      <c r="U20" s="318"/>
      <c r="V20" s="318"/>
      <c r="W20" s="318"/>
      <c r="X20" s="318"/>
      <c r="Y20" s="337"/>
      <c r="Z20" s="309"/>
      <c r="AA20" s="309"/>
      <c r="AB20" s="309"/>
      <c r="AC20" s="309"/>
      <c r="AD20" s="309"/>
      <c r="AE20" s="309"/>
      <c r="AF20" s="317"/>
      <c r="AG20" s="318"/>
      <c r="AH20" s="318"/>
      <c r="AI20" s="318"/>
      <c r="AJ20" s="318"/>
      <c r="AK20" s="337"/>
      <c r="AL20" s="317"/>
      <c r="AM20" s="318"/>
      <c r="AN20" s="318"/>
      <c r="AO20" s="318"/>
      <c r="AP20" s="318"/>
      <c r="AQ20" s="322"/>
      <c r="AS20" s="324"/>
      <c r="AT20" s="388"/>
      <c r="AU20" s="307"/>
      <c r="AV20" s="308"/>
    </row>
    <row r="21" spans="2:48" ht="8.25" customHeight="1" thickBot="1" x14ac:dyDescent="0.25">
      <c r="B21" s="377"/>
      <c r="C21" s="378"/>
      <c r="D21" s="378"/>
      <c r="E21" s="378"/>
      <c r="F21" s="378"/>
      <c r="G21" s="378"/>
      <c r="H21" s="319"/>
      <c r="I21" s="320"/>
      <c r="J21" s="320"/>
      <c r="K21" s="320"/>
      <c r="L21" s="320"/>
      <c r="M21" s="338"/>
      <c r="N21" s="319"/>
      <c r="O21" s="320"/>
      <c r="P21" s="320"/>
      <c r="Q21" s="320"/>
      <c r="R21" s="320"/>
      <c r="S21" s="338"/>
      <c r="T21" s="319"/>
      <c r="U21" s="320"/>
      <c r="V21" s="320"/>
      <c r="W21" s="320"/>
      <c r="X21" s="320"/>
      <c r="Y21" s="338"/>
      <c r="Z21" s="309"/>
      <c r="AA21" s="309"/>
      <c r="AB21" s="309"/>
      <c r="AC21" s="309"/>
      <c r="AD21" s="309"/>
      <c r="AE21" s="309"/>
      <c r="AF21" s="319"/>
      <c r="AG21" s="320"/>
      <c r="AH21" s="320"/>
      <c r="AI21" s="320"/>
      <c r="AJ21" s="320"/>
      <c r="AK21" s="338"/>
      <c r="AL21" s="319"/>
      <c r="AM21" s="320"/>
      <c r="AN21" s="320"/>
      <c r="AO21" s="320"/>
      <c r="AP21" s="320"/>
      <c r="AQ21" s="323"/>
      <c r="AS21" s="324"/>
      <c r="AT21" s="388"/>
      <c r="AU21" s="307"/>
      <c r="AV21" s="308"/>
    </row>
    <row r="22" spans="2:48" ht="8.25" customHeight="1" x14ac:dyDescent="0.2">
      <c r="B22" s="357" t="s">
        <v>385</v>
      </c>
      <c r="C22" s="358"/>
      <c r="D22" s="358"/>
      <c r="E22" s="358"/>
      <c r="F22" s="358"/>
      <c r="G22" s="358"/>
      <c r="H22" s="315">
        <f t="shared" ref="H22" si="21">2*((H47&gt;I47)+(J47&gt;K47)+(L47&gt;M47)+(H48&gt;I48)+(J48&gt;K48)+(L48&gt;M48)) + 5*((H49&gt;I49)+(L49&gt;M49)) + 3*((H50&gt;I50)+(J50&gt;K50)+(L50&gt;M50))</f>
        <v>24</v>
      </c>
      <c r="I22" s="316"/>
      <c r="J22" s="316"/>
      <c r="K22" s="316">
        <f t="shared" ref="K22" si="22">2*((H47&lt;I47)+(J47&lt;K47)+(L47&lt;M47)+(H48&lt;I48)+(J48&lt;K48)+(L48&lt;M48)) + 5*((H49&lt;I49)+(L49&lt;M49)) + 3*((H50&lt;I50)+(J50&lt;K50)+(L50&lt;M50))</f>
        <v>7</v>
      </c>
      <c r="L22" s="316"/>
      <c r="M22" s="336"/>
      <c r="N22" s="315">
        <f t="shared" ref="N22" si="23">2*((N47&gt;O47)+(P47&gt;Q47)+(R47&gt;S47)+(N48&gt;O48)+(P48&gt;Q48)+(R48&gt;S48)) + 5*((N49&gt;O49)+(R49&gt;S49)) + 3*((N50&gt;O50)+(P50&gt;Q50)+(R50&gt;S50))</f>
        <v>14</v>
      </c>
      <c r="O22" s="316"/>
      <c r="P22" s="316"/>
      <c r="Q22" s="316">
        <f t="shared" ref="Q22" si="24">2*((N47&lt;O47)+(P47&lt;Q47)+(R47&lt;S47)+(N48&lt;O48)+(P48&lt;Q48)+(R48&lt;S48)) + 5*((N49&lt;O49)+(R49&lt;S49)) + 3*((N50&lt;O50)+(P50&lt;Q50)+(R50&lt;S50))</f>
        <v>17</v>
      </c>
      <c r="R22" s="316"/>
      <c r="S22" s="336"/>
      <c r="T22" s="315">
        <f t="shared" ref="T22" si="25">2*((T47&gt;U47)+(V47&gt;W47)+(X47&gt;Y47)+(T48&gt;U48)+(V48&gt;W48)+(X48&gt;Y48)) + 5*((T49&gt;U49)+(X49&gt;Y49)) + 3*((T50&gt;U50)+(V50&gt;W50)+(X50&gt;Y50))</f>
        <v>14</v>
      </c>
      <c r="U22" s="316"/>
      <c r="V22" s="316"/>
      <c r="W22" s="316">
        <f t="shared" ref="W22" si="26">2*((T47&lt;U47)+(V47&lt;W47)+(X47&lt;Y47)+(T48&lt;U48)+(V48&lt;W48)+(X48&lt;Y48)) + 5*((T49&lt;U49)+(X49&lt;Y49)) + 3*((T50&lt;U50)+(V50&lt;W50)+(X50&lt;Y50))</f>
        <v>17</v>
      </c>
      <c r="X22" s="316"/>
      <c r="Y22" s="336"/>
      <c r="Z22" s="315">
        <f t="shared" ref="Z22" si="27">2*((Z47&gt;AA47)+(AB47&gt;AC47)+(AD47&gt;AE47)+(Z48&gt;AA48)+(AB48&gt;AC48)+(AD48&gt;AE48)) + 5*((Z49&gt;AA49)+(AD49&gt;AE49)) + 3*((Z50&gt;AA50)+(AB50&gt;AC50)+(AD50&gt;AE50))</f>
        <v>17</v>
      </c>
      <c r="AA22" s="316"/>
      <c r="AB22" s="316"/>
      <c r="AC22" s="316">
        <f t="shared" ref="AC22" si="28">2*((Z47&lt;AA47)+(AB47&lt;AC47)+(AD47&lt;AE47)+(Z48&lt;AA48)+(AB48&lt;AC48)+(AD48&lt;AE48)) + 5*((Z49&lt;AA49)+(AD49&lt;AE49)) + 3*((Z50&lt;AA50)+(AB50&lt;AC50)+(AD50&lt;AE50))</f>
        <v>14</v>
      </c>
      <c r="AD22" s="316"/>
      <c r="AE22" s="336"/>
      <c r="AF22" s="309"/>
      <c r="AG22" s="309"/>
      <c r="AH22" s="309"/>
      <c r="AI22" s="309"/>
      <c r="AJ22" s="309"/>
      <c r="AK22" s="309"/>
      <c r="AL22" s="315">
        <f>AI26</f>
        <v>15</v>
      </c>
      <c r="AM22" s="316"/>
      <c r="AN22" s="316"/>
      <c r="AO22" s="316">
        <f>AF26</f>
        <v>16</v>
      </c>
      <c r="AP22" s="316"/>
      <c r="AQ22" s="321"/>
      <c r="AS22" s="324">
        <f t="shared" ref="AS22" si="29" xml:space="preserve"> ((H22+K22)&gt;0) + ((N22+Q22)&gt;0) + ((T22+W22)&gt;0) + ((Z22+AC22)&gt;0) + ((AF22+AI22)&gt;0) + ((AL22+AO22)&gt;0)</f>
        <v>5</v>
      </c>
      <c r="AT22" s="388">
        <f t="shared" ref="AT22" si="30">(H22&gt;K22)+(N22&gt;Q22)+(T22&gt;W22)+(Z22&gt;AC22)+(AF22&gt;AI22)+(AL22&gt;AO22)</f>
        <v>2</v>
      </c>
      <c r="AU22" s="307">
        <f t="shared" ref="AU22" si="31">SUM(H22,N22,T22,Z22,AF22,AL22)-SUM(K22,Q22,W22,AC22,AI22,AO22)</f>
        <v>13</v>
      </c>
      <c r="AV22" s="308">
        <f>SUM(H47:H50,J47:J50,L47:L50,N47:N50,P47:P50,R47:R50,T47:T50,V47:V50,X47:X50,Z47:Z50,AB47:AB50,AD47:AD50,AG51:AG54,AI51:AI54,AK51:AK54) - SUM(I47:I50,K47:K50,M47:M50,O47:O50,Q47:Q50,S47:S50,U47:U50,W47:W50,Y47:Y50,AA47:AA50,AC47:AC50,AE47:AE50,AF51:AF54,AH51:AH54,AJ51:AJ54)</f>
        <v>40</v>
      </c>
    </row>
    <row r="23" spans="2:48" ht="8.25" customHeight="1" x14ac:dyDescent="0.2">
      <c r="B23" s="349"/>
      <c r="C23" s="359"/>
      <c r="D23" s="359"/>
      <c r="E23" s="359"/>
      <c r="F23" s="359"/>
      <c r="G23" s="359"/>
      <c r="H23" s="317"/>
      <c r="I23" s="318"/>
      <c r="J23" s="318"/>
      <c r="K23" s="318"/>
      <c r="L23" s="318"/>
      <c r="M23" s="337"/>
      <c r="N23" s="317"/>
      <c r="O23" s="318"/>
      <c r="P23" s="318"/>
      <c r="Q23" s="318"/>
      <c r="R23" s="318"/>
      <c r="S23" s="337"/>
      <c r="T23" s="317"/>
      <c r="U23" s="318"/>
      <c r="V23" s="318"/>
      <c r="W23" s="318"/>
      <c r="X23" s="318"/>
      <c r="Y23" s="337"/>
      <c r="Z23" s="317"/>
      <c r="AA23" s="318"/>
      <c r="AB23" s="318"/>
      <c r="AC23" s="318"/>
      <c r="AD23" s="318"/>
      <c r="AE23" s="337"/>
      <c r="AF23" s="309"/>
      <c r="AG23" s="309"/>
      <c r="AH23" s="309"/>
      <c r="AI23" s="309"/>
      <c r="AJ23" s="309"/>
      <c r="AK23" s="309"/>
      <c r="AL23" s="317"/>
      <c r="AM23" s="318"/>
      <c r="AN23" s="318"/>
      <c r="AO23" s="318"/>
      <c r="AP23" s="318"/>
      <c r="AQ23" s="322"/>
      <c r="AS23" s="324"/>
      <c r="AT23" s="388"/>
      <c r="AU23" s="307"/>
      <c r="AV23" s="308"/>
    </row>
    <row r="24" spans="2:48" ht="8.25" customHeight="1" x14ac:dyDescent="0.2">
      <c r="B24" s="349"/>
      <c r="C24" s="359"/>
      <c r="D24" s="359"/>
      <c r="E24" s="359"/>
      <c r="F24" s="359"/>
      <c r="G24" s="359"/>
      <c r="H24" s="317"/>
      <c r="I24" s="318"/>
      <c r="J24" s="318"/>
      <c r="K24" s="318"/>
      <c r="L24" s="318"/>
      <c r="M24" s="337"/>
      <c r="N24" s="317"/>
      <c r="O24" s="318"/>
      <c r="P24" s="318"/>
      <c r="Q24" s="318"/>
      <c r="R24" s="318"/>
      <c r="S24" s="337"/>
      <c r="T24" s="317"/>
      <c r="U24" s="318"/>
      <c r="V24" s="318"/>
      <c r="W24" s="318"/>
      <c r="X24" s="318"/>
      <c r="Y24" s="337"/>
      <c r="Z24" s="317"/>
      <c r="AA24" s="318"/>
      <c r="AB24" s="318"/>
      <c r="AC24" s="318"/>
      <c r="AD24" s="318"/>
      <c r="AE24" s="337"/>
      <c r="AF24" s="309"/>
      <c r="AG24" s="309"/>
      <c r="AH24" s="309"/>
      <c r="AI24" s="309"/>
      <c r="AJ24" s="309"/>
      <c r="AK24" s="309"/>
      <c r="AL24" s="317"/>
      <c r="AM24" s="318"/>
      <c r="AN24" s="318"/>
      <c r="AO24" s="318"/>
      <c r="AP24" s="318"/>
      <c r="AQ24" s="322"/>
      <c r="AS24" s="324"/>
      <c r="AT24" s="388"/>
      <c r="AU24" s="307"/>
      <c r="AV24" s="308"/>
    </row>
    <row r="25" spans="2:48" ht="8.25" customHeight="1" thickBot="1" x14ac:dyDescent="0.25">
      <c r="B25" s="377"/>
      <c r="C25" s="378"/>
      <c r="D25" s="378"/>
      <c r="E25" s="378"/>
      <c r="F25" s="378"/>
      <c r="G25" s="378"/>
      <c r="H25" s="319"/>
      <c r="I25" s="320"/>
      <c r="J25" s="320"/>
      <c r="K25" s="320"/>
      <c r="L25" s="320"/>
      <c r="M25" s="338"/>
      <c r="N25" s="319"/>
      <c r="O25" s="320"/>
      <c r="P25" s="320"/>
      <c r="Q25" s="320"/>
      <c r="R25" s="320"/>
      <c r="S25" s="338"/>
      <c r="T25" s="319"/>
      <c r="U25" s="320"/>
      <c r="V25" s="320"/>
      <c r="W25" s="320"/>
      <c r="X25" s="320"/>
      <c r="Y25" s="338"/>
      <c r="Z25" s="319"/>
      <c r="AA25" s="320"/>
      <c r="AB25" s="320"/>
      <c r="AC25" s="320"/>
      <c r="AD25" s="320"/>
      <c r="AE25" s="338"/>
      <c r="AF25" s="309"/>
      <c r="AG25" s="309"/>
      <c r="AH25" s="309"/>
      <c r="AI25" s="309"/>
      <c r="AJ25" s="309"/>
      <c r="AK25" s="309"/>
      <c r="AL25" s="319"/>
      <c r="AM25" s="320"/>
      <c r="AN25" s="320"/>
      <c r="AO25" s="320"/>
      <c r="AP25" s="320"/>
      <c r="AQ25" s="323"/>
      <c r="AS25" s="324"/>
      <c r="AT25" s="388"/>
      <c r="AU25" s="307"/>
      <c r="AV25" s="308"/>
    </row>
    <row r="26" spans="2:48" ht="8.25" customHeight="1" x14ac:dyDescent="0.2">
      <c r="B26" s="357" t="s">
        <v>386</v>
      </c>
      <c r="C26" s="358"/>
      <c r="D26" s="358"/>
      <c r="E26" s="358"/>
      <c r="F26" s="358"/>
      <c r="G26" s="358"/>
      <c r="H26" s="315">
        <f t="shared" ref="H26" si="32">2*((H51&gt;I51)+(J51&gt;K51)+(L51&gt;M51)+(H52&gt;I52)+(J52&gt;K52)+(L52&gt;M52)) + 5*((H53&gt;I53)+(L53&gt;M53)) + 3*((H54&gt;I54)+(J54&gt;K54)+(L54&gt;M54))</f>
        <v>12</v>
      </c>
      <c r="I26" s="316"/>
      <c r="J26" s="316"/>
      <c r="K26" s="316">
        <f t="shared" ref="K26" si="33">2*((H51&lt;I51)+(J51&lt;K51)+(L51&lt;M51)+(H52&lt;I52)+(J52&lt;K52)+(L52&lt;M52)) + 5*((H53&lt;I53)+(L53&lt;M53)) + 3*((H54&lt;I54)+(J54&lt;K54)+(L54&lt;M54))</f>
        <v>19</v>
      </c>
      <c r="L26" s="316"/>
      <c r="M26" s="336"/>
      <c r="N26" s="315">
        <f t="shared" ref="N26" si="34">2*((N51&gt;O51)+(P51&gt;Q51)+(R51&gt;S51)+(N52&gt;O52)+(P52&gt;Q52)+(R52&gt;S52)) + 5*((N53&gt;O53)+(R53&gt;S53)) + 3*((N54&gt;O54)+(P54&gt;Q54)+(R54&gt;S54))</f>
        <v>22</v>
      </c>
      <c r="O26" s="316"/>
      <c r="P26" s="316"/>
      <c r="Q26" s="316">
        <f t="shared" ref="Q26" si="35">2*((N51&lt;O51)+(P51&lt;Q51)+(R51&lt;S51)+(N52&lt;O52)+(P52&lt;Q52)+(R52&lt;S52)) + 5*((N53&lt;O53)+(R53&lt;S53)) + 3*((N54&lt;O54)+(P54&lt;Q54)+(R54&lt;S54))</f>
        <v>9</v>
      </c>
      <c r="R26" s="316"/>
      <c r="S26" s="336"/>
      <c r="T26" s="315">
        <f t="shared" ref="T26" si="36">2*((T51&gt;U51)+(V51&gt;W51)+(X51&gt;Y51)+(T52&gt;U52)+(V52&gt;W52)+(X52&gt;Y52)) + 5*((T53&gt;U53)+(X53&gt;Y53)) + 3*((T54&gt;U54)+(V54&gt;W54)+(X54&gt;Y54))</f>
        <v>17</v>
      </c>
      <c r="U26" s="316"/>
      <c r="V26" s="316"/>
      <c r="W26" s="316">
        <f t="shared" ref="W26" si="37">2*((T51&lt;U51)+(V51&lt;W51)+(X51&lt;Y51)+(T52&lt;U52)+(V52&lt;W52)+(X52&lt;Y52)) + 5*((T53&lt;U53)+(X53&lt;Y53)) + 3*((T54&lt;U54)+(V54&lt;W54)+(X54&lt;Y54))</f>
        <v>14</v>
      </c>
      <c r="X26" s="316"/>
      <c r="Y26" s="336"/>
      <c r="Z26" s="315">
        <f t="shared" ref="Z26" si="38">2*((Z51&gt;AA51)+(AB51&gt;AC51)+(AD51&gt;AE51)+(Z52&gt;AA52)+(AB52&gt;AC52)+(AD52&gt;AE52)) + 5*((Z53&gt;AA53)+(AD53&gt;AE53)) + 3*((Z54&gt;AA54)+(AB54&gt;AC54)+(AD54&gt;AE54))</f>
        <v>27</v>
      </c>
      <c r="AA26" s="316"/>
      <c r="AB26" s="316"/>
      <c r="AC26" s="316">
        <f t="shared" ref="AC26" si="39">2*((Z51&lt;AA51)+(AB51&lt;AC51)+(AD51&lt;AE51)+(Z52&lt;AA52)+(AB52&lt;AC52)+(AD52&lt;AE52)) + 5*((Z53&lt;AA53)+(AD53&lt;AE53)) + 3*((Z54&lt;AA54)+(AB54&lt;AC54)+(AD54&lt;AE54))</f>
        <v>4</v>
      </c>
      <c r="AD26" s="316"/>
      <c r="AE26" s="336"/>
      <c r="AF26" s="315">
        <f t="shared" ref="AF26" si="40">2*((AF51&gt;AG51)+(AH51&gt;AI51)+(AJ51&gt;AK51)+(AF52&gt;AG52)+(AH52&gt;AI52)+(AJ52&gt;AK52)) + 5*((AF53&gt;AG53)+(AJ53&gt;AK53)) + 3*((AF54&gt;AG54)+(AH54&gt;AI54)+(AJ54&gt;AK54))</f>
        <v>16</v>
      </c>
      <c r="AG26" s="316"/>
      <c r="AH26" s="316"/>
      <c r="AI26" s="316">
        <f t="shared" ref="AI26" si="41">2*((AF51&lt;AG51)+(AH51&lt;AI51)+(AJ51&lt;AK51)+(AF52&lt;AG52)+(AH52&lt;AI52)+(AJ52&lt;AK52)) + 5*((AF53&lt;AG53)+(AJ53&lt;AK53)) + 3*((AF54&lt;AG54)+(AH54&lt;AI54)+(AJ54&lt;AK54))</f>
        <v>15</v>
      </c>
      <c r="AJ26" s="316"/>
      <c r="AK26" s="336"/>
      <c r="AL26" s="309"/>
      <c r="AM26" s="309"/>
      <c r="AN26" s="309"/>
      <c r="AO26" s="309"/>
      <c r="AP26" s="309"/>
      <c r="AQ26" s="311"/>
      <c r="AS26" s="324">
        <f t="shared" ref="AS26" si="42" xml:space="preserve"> ((H26+K26)&gt;0) + ((N26+Q26)&gt;0) + ((T26+W26)&gt;0) + ((Z26+AC26)&gt;0) + ((AF26+AI26)&gt;0) + ((AL26+AO26)&gt;0)</f>
        <v>5</v>
      </c>
      <c r="AT26" s="388">
        <f t="shared" ref="AT26" si="43">(H26&gt;K26)+(N26&gt;Q26)+(T26&gt;W26)+(Z26&gt;AC26)+(AF26&gt;AI26)+(AL26&gt;AO26)</f>
        <v>4</v>
      </c>
      <c r="AU26" s="307">
        <f t="shared" ref="AU26" si="44">SUM(H26,N26,T26,Z26,AF26,AL26)-SUM(K26,Q26,W26,AC26,AI26,AO26)</f>
        <v>33</v>
      </c>
      <c r="AV26" s="308">
        <f>SUM(H51:H54,J51:J54,L51:L54,N51:N54,P51:P54,R51:R54,T51:T54,V51:V54,X51:X54,Z51:Z54,AB51:AB54,AD51:AD54,AF51:AF54,AH51:AH54,AJ51:AJ54) - SUM(I51:I54,K51:K54,M51:M54,O51:O54,Q51:Q54,S51:S54,U51:U54,W51:W54,Y51:Y54,AA51:AA54,AC51:AC54,AE51:AE54,AG51:AG54,AI51:AI54,AK51:AK54)</f>
        <v>52</v>
      </c>
    </row>
    <row r="27" spans="2:48" ht="8.25" customHeight="1" x14ac:dyDescent="0.2">
      <c r="B27" s="349"/>
      <c r="C27" s="359"/>
      <c r="D27" s="359"/>
      <c r="E27" s="359"/>
      <c r="F27" s="359"/>
      <c r="G27" s="359"/>
      <c r="H27" s="317"/>
      <c r="I27" s="318"/>
      <c r="J27" s="318"/>
      <c r="K27" s="318"/>
      <c r="L27" s="318"/>
      <c r="M27" s="337"/>
      <c r="N27" s="317"/>
      <c r="O27" s="318"/>
      <c r="P27" s="318"/>
      <c r="Q27" s="318"/>
      <c r="R27" s="318"/>
      <c r="S27" s="337"/>
      <c r="T27" s="317"/>
      <c r="U27" s="318"/>
      <c r="V27" s="318"/>
      <c r="W27" s="318"/>
      <c r="X27" s="318"/>
      <c r="Y27" s="337"/>
      <c r="Z27" s="317"/>
      <c r="AA27" s="318"/>
      <c r="AB27" s="318"/>
      <c r="AC27" s="318"/>
      <c r="AD27" s="318"/>
      <c r="AE27" s="337"/>
      <c r="AF27" s="317"/>
      <c r="AG27" s="318"/>
      <c r="AH27" s="318"/>
      <c r="AI27" s="318"/>
      <c r="AJ27" s="318"/>
      <c r="AK27" s="337"/>
      <c r="AL27" s="309"/>
      <c r="AM27" s="309"/>
      <c r="AN27" s="309"/>
      <c r="AO27" s="309"/>
      <c r="AP27" s="309"/>
      <c r="AQ27" s="311"/>
      <c r="AS27" s="324"/>
      <c r="AT27" s="388"/>
      <c r="AU27" s="307"/>
      <c r="AV27" s="308"/>
    </row>
    <row r="28" spans="2:48" ht="8.25" customHeight="1" x14ac:dyDescent="0.2">
      <c r="B28" s="349"/>
      <c r="C28" s="359"/>
      <c r="D28" s="359"/>
      <c r="E28" s="359"/>
      <c r="F28" s="359"/>
      <c r="G28" s="359"/>
      <c r="H28" s="317"/>
      <c r="I28" s="318"/>
      <c r="J28" s="318"/>
      <c r="K28" s="318"/>
      <c r="L28" s="318"/>
      <c r="M28" s="337"/>
      <c r="N28" s="317"/>
      <c r="O28" s="318"/>
      <c r="P28" s="318"/>
      <c r="Q28" s="318"/>
      <c r="R28" s="318"/>
      <c r="S28" s="337"/>
      <c r="T28" s="317"/>
      <c r="U28" s="318"/>
      <c r="V28" s="318"/>
      <c r="W28" s="318"/>
      <c r="X28" s="318"/>
      <c r="Y28" s="337"/>
      <c r="Z28" s="317"/>
      <c r="AA28" s="318"/>
      <c r="AB28" s="318"/>
      <c r="AC28" s="318"/>
      <c r="AD28" s="318"/>
      <c r="AE28" s="337"/>
      <c r="AF28" s="317"/>
      <c r="AG28" s="318"/>
      <c r="AH28" s="318"/>
      <c r="AI28" s="318"/>
      <c r="AJ28" s="318"/>
      <c r="AK28" s="337"/>
      <c r="AL28" s="309"/>
      <c r="AM28" s="309"/>
      <c r="AN28" s="309"/>
      <c r="AO28" s="309"/>
      <c r="AP28" s="309"/>
      <c r="AQ28" s="311"/>
      <c r="AS28" s="324"/>
      <c r="AT28" s="388"/>
      <c r="AU28" s="307"/>
      <c r="AV28" s="308"/>
    </row>
    <row r="29" spans="2:48" ht="8.25" customHeight="1" thickBot="1" x14ac:dyDescent="0.25">
      <c r="B29" s="360"/>
      <c r="C29" s="361"/>
      <c r="D29" s="361"/>
      <c r="E29" s="361"/>
      <c r="F29" s="361"/>
      <c r="G29" s="361"/>
      <c r="H29" s="353"/>
      <c r="I29" s="351"/>
      <c r="J29" s="351"/>
      <c r="K29" s="351"/>
      <c r="L29" s="351"/>
      <c r="M29" s="352"/>
      <c r="N29" s="353"/>
      <c r="O29" s="351"/>
      <c r="P29" s="351"/>
      <c r="Q29" s="351"/>
      <c r="R29" s="351"/>
      <c r="S29" s="352"/>
      <c r="T29" s="353"/>
      <c r="U29" s="351"/>
      <c r="V29" s="351"/>
      <c r="W29" s="351"/>
      <c r="X29" s="351"/>
      <c r="Y29" s="352"/>
      <c r="Z29" s="353"/>
      <c r="AA29" s="351"/>
      <c r="AB29" s="351"/>
      <c r="AC29" s="351"/>
      <c r="AD29" s="351"/>
      <c r="AE29" s="352"/>
      <c r="AF29" s="353"/>
      <c r="AG29" s="351"/>
      <c r="AH29" s="351"/>
      <c r="AI29" s="351"/>
      <c r="AJ29" s="351"/>
      <c r="AK29" s="352"/>
      <c r="AL29" s="310"/>
      <c r="AM29" s="310"/>
      <c r="AN29" s="310"/>
      <c r="AO29" s="310"/>
      <c r="AP29" s="310"/>
      <c r="AQ29" s="312"/>
      <c r="AS29" s="325"/>
      <c r="AT29" s="389"/>
      <c r="AU29" s="326"/>
      <c r="AV29" s="327"/>
    </row>
    <row r="30" spans="2:48" ht="11.25" customHeight="1" x14ac:dyDescent="0.2">
      <c r="B30" s="225"/>
      <c r="C30" s="225"/>
      <c r="D30" s="225"/>
      <c r="E30" s="225"/>
      <c r="F30" s="225"/>
      <c r="G30" s="22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35"/>
    </row>
    <row r="31" spans="2:48" ht="11.25" customHeight="1" x14ac:dyDescent="0.2">
      <c r="B31" s="354"/>
      <c r="C31" s="354"/>
      <c r="D31" s="354"/>
      <c r="E31" s="354"/>
      <c r="F31" s="354"/>
      <c r="G31" s="354"/>
      <c r="H31" s="355" t="s">
        <v>234</v>
      </c>
      <c r="I31" s="355"/>
      <c r="J31" s="355"/>
      <c r="K31" s="355"/>
      <c r="L31" s="355"/>
      <c r="M31" s="355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</row>
    <row r="32" spans="2:48" ht="11.25" customHeight="1" x14ac:dyDescent="0.2">
      <c r="B32" s="354"/>
      <c r="C32" s="354"/>
      <c r="D32" s="354"/>
      <c r="E32" s="354"/>
      <c r="F32" s="354"/>
      <c r="G32" s="354"/>
      <c r="H32" s="355"/>
      <c r="I32" s="355"/>
      <c r="J32" s="355"/>
      <c r="K32" s="355"/>
      <c r="L32" s="355"/>
      <c r="M32" s="355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</row>
    <row r="33" spans="2:43" ht="11.25" customHeight="1" x14ac:dyDescent="0.2">
      <c r="B33" s="354"/>
      <c r="C33" s="354"/>
      <c r="D33" s="354"/>
      <c r="E33" s="354"/>
      <c r="F33" s="354"/>
      <c r="G33" s="354"/>
      <c r="H33" s="355"/>
      <c r="I33" s="355"/>
      <c r="J33" s="355"/>
      <c r="K33" s="355"/>
      <c r="L33" s="355"/>
      <c r="M33" s="355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</row>
    <row r="34" spans="2:43" ht="11.25" customHeight="1" thickBot="1" x14ac:dyDescent="0.25">
      <c r="B34" s="354"/>
      <c r="C34" s="354"/>
      <c r="D34" s="354"/>
      <c r="E34" s="354"/>
      <c r="F34" s="354"/>
      <c r="G34" s="354"/>
      <c r="H34" s="354"/>
      <c r="I34" s="354"/>
      <c r="J34" s="354"/>
      <c r="K34" s="354"/>
      <c r="L34" s="354"/>
      <c r="M34" s="354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  <c r="AQ34" s="226"/>
    </row>
    <row r="35" spans="2:43" ht="11.25" customHeight="1" x14ac:dyDescent="0.2">
      <c r="B35" s="355" t="s">
        <v>159</v>
      </c>
      <c r="C35" s="355"/>
      <c r="D35" s="355"/>
      <c r="E35" s="355"/>
      <c r="F35" s="355"/>
      <c r="G35" s="354"/>
      <c r="H35" s="227">
        <v>13</v>
      </c>
      <c r="I35" s="228">
        <v>9</v>
      </c>
      <c r="J35" s="229">
        <v>13</v>
      </c>
      <c r="K35" s="228">
        <v>9</v>
      </c>
      <c r="L35" s="229">
        <v>0</v>
      </c>
      <c r="M35" s="230">
        <v>13</v>
      </c>
      <c r="N35" s="355" t="s">
        <v>159</v>
      </c>
      <c r="O35" s="355"/>
      <c r="P35" s="355"/>
      <c r="Q35" s="355"/>
      <c r="R35" s="355"/>
      <c r="S35" s="355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</row>
    <row r="36" spans="2:43" ht="11.25" customHeight="1" x14ac:dyDescent="0.2">
      <c r="B36" s="355"/>
      <c r="C36" s="355"/>
      <c r="D36" s="355"/>
      <c r="E36" s="355"/>
      <c r="F36" s="355"/>
      <c r="G36" s="354"/>
      <c r="H36" s="248">
        <v>7</v>
      </c>
      <c r="I36" s="245">
        <v>13</v>
      </c>
      <c r="J36" s="246">
        <v>13</v>
      </c>
      <c r="K36" s="247">
        <v>12</v>
      </c>
      <c r="L36" s="246">
        <v>13</v>
      </c>
      <c r="M36" s="249">
        <v>8</v>
      </c>
      <c r="N36" s="355"/>
      <c r="O36" s="355"/>
      <c r="P36" s="355"/>
      <c r="Q36" s="355"/>
      <c r="R36" s="355"/>
      <c r="S36" s="355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</row>
    <row r="37" spans="2:43" ht="11.25" customHeight="1" x14ac:dyDescent="0.2">
      <c r="B37" s="355"/>
      <c r="C37" s="355"/>
      <c r="D37" s="355"/>
      <c r="E37" s="355"/>
      <c r="F37" s="355"/>
      <c r="G37" s="354"/>
      <c r="H37" s="248">
        <v>9</v>
      </c>
      <c r="I37" s="245">
        <v>13</v>
      </c>
      <c r="J37" s="244"/>
      <c r="K37" s="245"/>
      <c r="L37" s="244">
        <v>6</v>
      </c>
      <c r="M37" s="250">
        <v>13</v>
      </c>
      <c r="N37" s="355"/>
      <c r="O37" s="355"/>
      <c r="P37" s="355"/>
      <c r="Q37" s="355"/>
      <c r="R37" s="355"/>
      <c r="S37" s="355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</row>
    <row r="38" spans="2:43" ht="11.25" customHeight="1" thickBot="1" x14ac:dyDescent="0.25">
      <c r="B38" s="355"/>
      <c r="C38" s="355"/>
      <c r="D38" s="355"/>
      <c r="E38" s="355"/>
      <c r="F38" s="355"/>
      <c r="G38" s="354"/>
      <c r="H38" s="231">
        <v>13</v>
      </c>
      <c r="I38" s="232">
        <v>8</v>
      </c>
      <c r="J38" s="233">
        <v>7</v>
      </c>
      <c r="K38" s="232">
        <v>13</v>
      </c>
      <c r="L38" s="233">
        <v>6</v>
      </c>
      <c r="M38" s="234">
        <v>13</v>
      </c>
      <c r="N38" s="356"/>
      <c r="O38" s="356"/>
      <c r="P38" s="356"/>
      <c r="Q38" s="356"/>
      <c r="R38" s="356"/>
      <c r="S38" s="35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</row>
    <row r="39" spans="2:43" ht="11.25" customHeight="1" x14ac:dyDescent="0.2">
      <c r="B39" s="355" t="s">
        <v>555</v>
      </c>
      <c r="C39" s="355"/>
      <c r="D39" s="355"/>
      <c r="E39" s="355"/>
      <c r="F39" s="355"/>
      <c r="G39" s="376"/>
      <c r="H39" s="227">
        <v>10</v>
      </c>
      <c r="I39" s="228">
        <v>13</v>
      </c>
      <c r="J39" s="229">
        <v>0</v>
      </c>
      <c r="K39" s="228">
        <v>13</v>
      </c>
      <c r="L39" s="229">
        <v>3</v>
      </c>
      <c r="M39" s="230">
        <v>13</v>
      </c>
      <c r="N39" s="227">
        <v>13</v>
      </c>
      <c r="O39" s="228">
        <v>8</v>
      </c>
      <c r="P39" s="229">
        <v>13</v>
      </c>
      <c r="Q39" s="228">
        <v>2</v>
      </c>
      <c r="R39" s="229">
        <v>12</v>
      </c>
      <c r="S39" s="230">
        <v>13</v>
      </c>
      <c r="T39" s="355" t="s">
        <v>555</v>
      </c>
      <c r="U39" s="355"/>
      <c r="V39" s="355"/>
      <c r="W39" s="355"/>
      <c r="X39" s="355"/>
      <c r="Y39" s="355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</row>
    <row r="40" spans="2:43" ht="11.25" customHeight="1" x14ac:dyDescent="0.2">
      <c r="B40" s="355"/>
      <c r="C40" s="355"/>
      <c r="D40" s="355"/>
      <c r="E40" s="355"/>
      <c r="F40" s="355"/>
      <c r="G40" s="376"/>
      <c r="H40" s="248">
        <v>9</v>
      </c>
      <c r="I40" s="245">
        <v>13</v>
      </c>
      <c r="J40" s="246">
        <v>13</v>
      </c>
      <c r="K40" s="247">
        <v>8</v>
      </c>
      <c r="L40" s="246">
        <v>4</v>
      </c>
      <c r="M40" s="249">
        <v>13</v>
      </c>
      <c r="N40" s="248">
        <v>4</v>
      </c>
      <c r="O40" s="245">
        <v>13</v>
      </c>
      <c r="P40" s="246">
        <v>13</v>
      </c>
      <c r="Q40" s="247">
        <v>11</v>
      </c>
      <c r="R40" s="246">
        <v>7</v>
      </c>
      <c r="S40" s="249">
        <v>13</v>
      </c>
      <c r="T40" s="355"/>
      <c r="U40" s="355"/>
      <c r="V40" s="355"/>
      <c r="W40" s="355"/>
      <c r="X40" s="355"/>
      <c r="Y40" s="355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</row>
    <row r="41" spans="2:43" ht="11.25" customHeight="1" x14ac:dyDescent="0.2">
      <c r="B41" s="355"/>
      <c r="C41" s="355"/>
      <c r="D41" s="355"/>
      <c r="E41" s="355"/>
      <c r="F41" s="355"/>
      <c r="G41" s="376"/>
      <c r="H41" s="248">
        <v>13</v>
      </c>
      <c r="I41" s="245">
        <v>6</v>
      </c>
      <c r="J41" s="244"/>
      <c r="K41" s="245"/>
      <c r="L41" s="244">
        <v>8</v>
      </c>
      <c r="M41" s="250">
        <v>13</v>
      </c>
      <c r="N41" s="248">
        <v>6</v>
      </c>
      <c r="O41" s="245">
        <v>13</v>
      </c>
      <c r="P41" s="244"/>
      <c r="Q41" s="245"/>
      <c r="R41" s="244">
        <v>12</v>
      </c>
      <c r="S41" s="250">
        <v>2</v>
      </c>
      <c r="T41" s="355"/>
      <c r="U41" s="355"/>
      <c r="V41" s="355"/>
      <c r="W41" s="355"/>
      <c r="X41" s="355"/>
      <c r="Y41" s="355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</row>
    <row r="42" spans="2:43" ht="11.25" customHeight="1" thickBot="1" x14ac:dyDescent="0.25">
      <c r="B42" s="355"/>
      <c r="C42" s="355"/>
      <c r="D42" s="355"/>
      <c r="E42" s="355"/>
      <c r="F42" s="355"/>
      <c r="G42" s="376"/>
      <c r="H42" s="231">
        <v>7</v>
      </c>
      <c r="I42" s="232">
        <v>13</v>
      </c>
      <c r="J42" s="233">
        <v>11</v>
      </c>
      <c r="K42" s="232">
        <v>13</v>
      </c>
      <c r="L42" s="233">
        <v>8</v>
      </c>
      <c r="M42" s="234">
        <v>13</v>
      </c>
      <c r="N42" s="231">
        <v>13</v>
      </c>
      <c r="O42" s="232">
        <v>2</v>
      </c>
      <c r="P42" s="233">
        <v>13</v>
      </c>
      <c r="Q42" s="232">
        <v>6</v>
      </c>
      <c r="R42" s="233">
        <v>6</v>
      </c>
      <c r="S42" s="234">
        <v>13</v>
      </c>
      <c r="T42" s="356"/>
      <c r="U42" s="356"/>
      <c r="V42" s="356"/>
      <c r="W42" s="356"/>
      <c r="X42" s="356"/>
      <c r="Y42" s="35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</row>
    <row r="43" spans="2:43" ht="11.25" customHeight="1" x14ac:dyDescent="0.2">
      <c r="B43" s="355" t="s">
        <v>384</v>
      </c>
      <c r="C43" s="355"/>
      <c r="D43" s="355"/>
      <c r="E43" s="355"/>
      <c r="F43" s="355"/>
      <c r="G43" s="376"/>
      <c r="H43" s="227">
        <v>12</v>
      </c>
      <c r="I43" s="228">
        <v>13</v>
      </c>
      <c r="J43" s="229">
        <v>9</v>
      </c>
      <c r="K43" s="228">
        <v>13</v>
      </c>
      <c r="L43" s="229">
        <v>12</v>
      </c>
      <c r="M43" s="230">
        <v>13</v>
      </c>
      <c r="N43" s="227">
        <v>13</v>
      </c>
      <c r="O43" s="228">
        <v>12</v>
      </c>
      <c r="P43" s="229">
        <v>0</v>
      </c>
      <c r="Q43" s="228">
        <v>13</v>
      </c>
      <c r="R43" s="229">
        <v>13</v>
      </c>
      <c r="S43" s="230">
        <v>11</v>
      </c>
      <c r="T43" s="227">
        <v>13</v>
      </c>
      <c r="U43" s="228">
        <v>10</v>
      </c>
      <c r="V43" s="229">
        <v>13</v>
      </c>
      <c r="W43" s="228">
        <v>9</v>
      </c>
      <c r="X43" s="229">
        <v>13</v>
      </c>
      <c r="Y43" s="230">
        <v>3</v>
      </c>
      <c r="Z43" s="355" t="s">
        <v>384</v>
      </c>
      <c r="AA43" s="355"/>
      <c r="AB43" s="355"/>
      <c r="AC43" s="355"/>
      <c r="AD43" s="355"/>
      <c r="AE43" s="355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</row>
    <row r="44" spans="2:43" ht="11.25" customHeight="1" x14ac:dyDescent="0.2">
      <c r="B44" s="355"/>
      <c r="C44" s="355"/>
      <c r="D44" s="355"/>
      <c r="E44" s="355"/>
      <c r="F44" s="355"/>
      <c r="G44" s="376"/>
      <c r="H44" s="248">
        <v>1</v>
      </c>
      <c r="I44" s="245">
        <v>13</v>
      </c>
      <c r="J44" s="246">
        <v>13</v>
      </c>
      <c r="K44" s="247">
        <v>4</v>
      </c>
      <c r="L44" s="246">
        <v>1</v>
      </c>
      <c r="M44" s="249">
        <v>13</v>
      </c>
      <c r="N44" s="248">
        <v>13</v>
      </c>
      <c r="O44" s="245">
        <v>2</v>
      </c>
      <c r="P44" s="246">
        <v>13</v>
      </c>
      <c r="Q44" s="247">
        <v>4</v>
      </c>
      <c r="R44" s="246">
        <v>13</v>
      </c>
      <c r="S44" s="249">
        <v>10</v>
      </c>
      <c r="T44" s="248">
        <v>12</v>
      </c>
      <c r="U44" s="245">
        <v>13</v>
      </c>
      <c r="V44" s="246">
        <v>13</v>
      </c>
      <c r="W44" s="247">
        <v>10</v>
      </c>
      <c r="X44" s="246">
        <v>11</v>
      </c>
      <c r="Y44" s="249">
        <v>13</v>
      </c>
      <c r="Z44" s="355"/>
      <c r="AA44" s="355"/>
      <c r="AB44" s="355"/>
      <c r="AC44" s="355"/>
      <c r="AD44" s="355"/>
      <c r="AE44" s="355"/>
      <c r="AF44" s="226"/>
      <c r="AG44" s="226"/>
      <c r="AH44" s="226"/>
      <c r="AI44" s="226"/>
      <c r="AJ44" s="226"/>
      <c r="AK44" s="226"/>
      <c r="AL44" s="226"/>
      <c r="AM44" s="226"/>
      <c r="AN44" s="226"/>
      <c r="AO44" s="226"/>
      <c r="AP44" s="226"/>
      <c r="AQ44" s="226"/>
    </row>
    <row r="45" spans="2:43" ht="11.25" customHeight="1" x14ac:dyDescent="0.2">
      <c r="B45" s="355"/>
      <c r="C45" s="355"/>
      <c r="D45" s="355"/>
      <c r="E45" s="355"/>
      <c r="F45" s="355"/>
      <c r="G45" s="376"/>
      <c r="H45" s="248">
        <v>10</v>
      </c>
      <c r="I45" s="245">
        <v>13</v>
      </c>
      <c r="J45" s="244"/>
      <c r="K45" s="245"/>
      <c r="L45" s="244">
        <v>13</v>
      </c>
      <c r="M45" s="250">
        <v>3</v>
      </c>
      <c r="N45" s="248">
        <v>3</v>
      </c>
      <c r="O45" s="245">
        <v>13</v>
      </c>
      <c r="P45" s="244"/>
      <c r="Q45" s="245"/>
      <c r="R45" s="244">
        <v>13</v>
      </c>
      <c r="S45" s="250">
        <v>9</v>
      </c>
      <c r="T45" s="248">
        <v>13</v>
      </c>
      <c r="U45" s="245">
        <v>9</v>
      </c>
      <c r="V45" s="244"/>
      <c r="W45" s="245"/>
      <c r="X45" s="244">
        <v>13</v>
      </c>
      <c r="Y45" s="250">
        <v>10</v>
      </c>
      <c r="Z45" s="355"/>
      <c r="AA45" s="355"/>
      <c r="AB45" s="355"/>
      <c r="AC45" s="355"/>
      <c r="AD45" s="355"/>
      <c r="AE45" s="355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</row>
    <row r="46" spans="2:43" ht="11.25" customHeight="1" thickBot="1" x14ac:dyDescent="0.25">
      <c r="B46" s="355"/>
      <c r="C46" s="355"/>
      <c r="D46" s="355"/>
      <c r="E46" s="355"/>
      <c r="F46" s="355"/>
      <c r="G46" s="376"/>
      <c r="H46" s="231">
        <v>6</v>
      </c>
      <c r="I46" s="232">
        <v>11</v>
      </c>
      <c r="J46" s="233">
        <v>13</v>
      </c>
      <c r="K46" s="232">
        <v>8</v>
      </c>
      <c r="L46" s="233">
        <v>7</v>
      </c>
      <c r="M46" s="234">
        <v>9</v>
      </c>
      <c r="N46" s="231">
        <v>9</v>
      </c>
      <c r="O46" s="232">
        <v>13</v>
      </c>
      <c r="P46" s="233">
        <v>13</v>
      </c>
      <c r="Q46" s="232">
        <v>11</v>
      </c>
      <c r="R46" s="233">
        <v>11</v>
      </c>
      <c r="S46" s="234">
        <v>10</v>
      </c>
      <c r="T46" s="231">
        <v>13</v>
      </c>
      <c r="U46" s="232">
        <v>7</v>
      </c>
      <c r="V46" s="233">
        <v>13</v>
      </c>
      <c r="W46" s="232">
        <v>10</v>
      </c>
      <c r="X46" s="233">
        <v>13</v>
      </c>
      <c r="Y46" s="234">
        <v>4</v>
      </c>
      <c r="Z46" s="356"/>
      <c r="AA46" s="356"/>
      <c r="AB46" s="356"/>
      <c r="AC46" s="356"/>
      <c r="AD46" s="356"/>
      <c r="AE46" s="35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</row>
    <row r="47" spans="2:43" ht="11.25" customHeight="1" x14ac:dyDescent="0.2">
      <c r="B47" s="355" t="s">
        <v>385</v>
      </c>
      <c r="C47" s="355"/>
      <c r="D47" s="355"/>
      <c r="E47" s="355"/>
      <c r="F47" s="355"/>
      <c r="G47" s="376"/>
      <c r="H47" s="227">
        <v>13</v>
      </c>
      <c r="I47" s="228">
        <v>12</v>
      </c>
      <c r="J47" s="229">
        <v>11</v>
      </c>
      <c r="K47" s="228">
        <v>13</v>
      </c>
      <c r="L47" s="229">
        <v>13</v>
      </c>
      <c r="M47" s="230">
        <v>4</v>
      </c>
      <c r="N47" s="227">
        <v>3</v>
      </c>
      <c r="O47" s="228">
        <v>13</v>
      </c>
      <c r="P47" s="229">
        <v>13</v>
      </c>
      <c r="Q47" s="228">
        <v>12</v>
      </c>
      <c r="R47" s="229">
        <v>13</v>
      </c>
      <c r="S47" s="230">
        <v>3</v>
      </c>
      <c r="T47" s="227">
        <v>13</v>
      </c>
      <c r="U47" s="228">
        <v>6</v>
      </c>
      <c r="V47" s="229">
        <v>13</v>
      </c>
      <c r="W47" s="228">
        <v>11</v>
      </c>
      <c r="X47" s="229">
        <v>10</v>
      </c>
      <c r="Y47" s="230">
        <v>13</v>
      </c>
      <c r="Z47" s="227">
        <v>4</v>
      </c>
      <c r="AA47" s="228">
        <v>13</v>
      </c>
      <c r="AB47" s="229">
        <v>13</v>
      </c>
      <c r="AC47" s="228">
        <v>4</v>
      </c>
      <c r="AD47" s="229">
        <v>13</v>
      </c>
      <c r="AE47" s="230">
        <v>6</v>
      </c>
      <c r="AF47" s="355" t="s">
        <v>385</v>
      </c>
      <c r="AG47" s="355"/>
      <c r="AH47" s="355"/>
      <c r="AI47" s="355"/>
      <c r="AJ47" s="355"/>
      <c r="AK47" s="355"/>
      <c r="AL47" s="226"/>
      <c r="AM47" s="226"/>
      <c r="AN47" s="226"/>
      <c r="AO47" s="226"/>
      <c r="AP47" s="226"/>
      <c r="AQ47" s="226"/>
    </row>
    <row r="48" spans="2:43" ht="11.25" customHeight="1" x14ac:dyDescent="0.2">
      <c r="B48" s="355"/>
      <c r="C48" s="355"/>
      <c r="D48" s="355"/>
      <c r="E48" s="355"/>
      <c r="F48" s="355"/>
      <c r="G48" s="376"/>
      <c r="H48" s="248">
        <v>13</v>
      </c>
      <c r="I48" s="245">
        <v>9</v>
      </c>
      <c r="J48" s="246">
        <v>10</v>
      </c>
      <c r="K48" s="247">
        <v>13</v>
      </c>
      <c r="L48" s="246">
        <v>13</v>
      </c>
      <c r="M48" s="249">
        <v>2</v>
      </c>
      <c r="N48" s="248">
        <v>9</v>
      </c>
      <c r="O48" s="245">
        <v>13</v>
      </c>
      <c r="P48" s="246">
        <v>13</v>
      </c>
      <c r="Q48" s="247">
        <v>12</v>
      </c>
      <c r="R48" s="246">
        <v>12</v>
      </c>
      <c r="S48" s="249">
        <v>13</v>
      </c>
      <c r="T48" s="248">
        <v>13</v>
      </c>
      <c r="U48" s="245">
        <v>7</v>
      </c>
      <c r="V48" s="246">
        <v>12</v>
      </c>
      <c r="W48" s="247">
        <v>13</v>
      </c>
      <c r="X48" s="246">
        <v>8</v>
      </c>
      <c r="Y48" s="249">
        <v>13</v>
      </c>
      <c r="Z48" s="248">
        <v>12</v>
      </c>
      <c r="AA48" s="245">
        <v>13</v>
      </c>
      <c r="AB48" s="246">
        <v>7</v>
      </c>
      <c r="AC48" s="247">
        <v>13</v>
      </c>
      <c r="AD48" s="246">
        <v>13</v>
      </c>
      <c r="AE48" s="249">
        <v>10</v>
      </c>
      <c r="AF48" s="355"/>
      <c r="AG48" s="355"/>
      <c r="AH48" s="355"/>
      <c r="AI48" s="355"/>
      <c r="AJ48" s="355"/>
      <c r="AK48" s="355"/>
      <c r="AL48" s="226"/>
      <c r="AM48" s="226"/>
      <c r="AN48" s="226"/>
      <c r="AO48" s="226"/>
      <c r="AP48" s="226"/>
      <c r="AQ48" s="226"/>
    </row>
    <row r="49" spans="2:43" ht="11.25" customHeight="1" x14ac:dyDescent="0.2">
      <c r="B49" s="355"/>
      <c r="C49" s="355"/>
      <c r="D49" s="355"/>
      <c r="E49" s="355"/>
      <c r="F49" s="355"/>
      <c r="G49" s="376"/>
      <c r="H49" s="248">
        <v>11</v>
      </c>
      <c r="I49" s="245">
        <v>7</v>
      </c>
      <c r="J49" s="244"/>
      <c r="K49" s="245"/>
      <c r="L49" s="244">
        <v>13</v>
      </c>
      <c r="M49" s="250">
        <v>9</v>
      </c>
      <c r="N49" s="248">
        <v>11</v>
      </c>
      <c r="O49" s="245">
        <v>13</v>
      </c>
      <c r="P49" s="244"/>
      <c r="Q49" s="245"/>
      <c r="R49" s="244">
        <v>12</v>
      </c>
      <c r="S49" s="250">
        <v>10</v>
      </c>
      <c r="T49" s="248">
        <v>4</v>
      </c>
      <c r="U49" s="245">
        <v>13</v>
      </c>
      <c r="V49" s="244"/>
      <c r="W49" s="245"/>
      <c r="X49" s="244">
        <v>10</v>
      </c>
      <c r="Y49" s="250">
        <v>8</v>
      </c>
      <c r="Z49" s="248">
        <v>5</v>
      </c>
      <c r="AA49" s="245">
        <v>13</v>
      </c>
      <c r="AB49" s="244"/>
      <c r="AC49" s="245"/>
      <c r="AD49" s="244">
        <v>13</v>
      </c>
      <c r="AE49" s="250">
        <v>12</v>
      </c>
      <c r="AF49" s="355"/>
      <c r="AG49" s="355"/>
      <c r="AH49" s="355"/>
      <c r="AI49" s="355"/>
      <c r="AJ49" s="355"/>
      <c r="AK49" s="355"/>
      <c r="AL49" s="226"/>
      <c r="AM49" s="226"/>
      <c r="AN49" s="226"/>
      <c r="AO49" s="226"/>
      <c r="AP49" s="226"/>
      <c r="AQ49" s="226"/>
    </row>
    <row r="50" spans="2:43" ht="11.25" customHeight="1" thickBot="1" x14ac:dyDescent="0.25">
      <c r="B50" s="355"/>
      <c r="C50" s="355"/>
      <c r="D50" s="355"/>
      <c r="E50" s="355"/>
      <c r="F50" s="355"/>
      <c r="G50" s="376"/>
      <c r="H50" s="231">
        <v>13</v>
      </c>
      <c r="I50" s="232">
        <v>8</v>
      </c>
      <c r="J50" s="233">
        <v>8</v>
      </c>
      <c r="K50" s="232">
        <v>9</v>
      </c>
      <c r="L50" s="233">
        <v>13</v>
      </c>
      <c r="M50" s="234">
        <v>3</v>
      </c>
      <c r="N50" s="231">
        <v>0</v>
      </c>
      <c r="O50" s="232">
        <v>13</v>
      </c>
      <c r="P50" s="233">
        <v>7</v>
      </c>
      <c r="Q50" s="232">
        <v>13</v>
      </c>
      <c r="R50" s="233">
        <v>13</v>
      </c>
      <c r="S50" s="234">
        <v>0</v>
      </c>
      <c r="T50" s="231">
        <v>13</v>
      </c>
      <c r="U50" s="232">
        <v>3</v>
      </c>
      <c r="V50" s="233">
        <v>10</v>
      </c>
      <c r="W50" s="232">
        <v>13</v>
      </c>
      <c r="X50" s="233">
        <v>9</v>
      </c>
      <c r="Y50" s="234">
        <v>11</v>
      </c>
      <c r="Z50" s="231">
        <v>5</v>
      </c>
      <c r="AA50" s="232">
        <v>13</v>
      </c>
      <c r="AB50" s="233">
        <v>13</v>
      </c>
      <c r="AC50" s="232">
        <v>11</v>
      </c>
      <c r="AD50" s="233">
        <v>13</v>
      </c>
      <c r="AE50" s="234">
        <v>4</v>
      </c>
      <c r="AF50" s="356"/>
      <c r="AG50" s="356"/>
      <c r="AH50" s="356"/>
      <c r="AI50" s="356"/>
      <c r="AJ50" s="356"/>
      <c r="AK50" s="356"/>
      <c r="AL50" s="226"/>
      <c r="AM50" s="226"/>
      <c r="AN50" s="226"/>
      <c r="AO50" s="226"/>
      <c r="AP50" s="226"/>
      <c r="AQ50" s="226"/>
    </row>
    <row r="51" spans="2:43" ht="11.25" customHeight="1" x14ac:dyDescent="0.2">
      <c r="B51" s="355" t="s">
        <v>386</v>
      </c>
      <c r="C51" s="355"/>
      <c r="D51" s="355"/>
      <c r="E51" s="355"/>
      <c r="F51" s="355"/>
      <c r="G51" s="376"/>
      <c r="H51" s="227">
        <v>7</v>
      </c>
      <c r="I51" s="228">
        <v>13</v>
      </c>
      <c r="J51" s="229">
        <v>3</v>
      </c>
      <c r="K51" s="228">
        <v>13</v>
      </c>
      <c r="L51" s="229">
        <v>13</v>
      </c>
      <c r="M51" s="230">
        <v>12</v>
      </c>
      <c r="N51" s="227">
        <v>6</v>
      </c>
      <c r="O51" s="228">
        <v>13</v>
      </c>
      <c r="P51" s="229">
        <v>7</v>
      </c>
      <c r="Q51" s="228">
        <v>13</v>
      </c>
      <c r="R51" s="229">
        <v>13</v>
      </c>
      <c r="S51" s="230">
        <v>7</v>
      </c>
      <c r="T51" s="227">
        <v>13</v>
      </c>
      <c r="U51" s="228">
        <v>5</v>
      </c>
      <c r="V51" s="229">
        <v>9</v>
      </c>
      <c r="W51" s="228">
        <v>13</v>
      </c>
      <c r="X51" s="229">
        <v>13</v>
      </c>
      <c r="Y51" s="230">
        <v>7</v>
      </c>
      <c r="Z51" s="227">
        <v>13</v>
      </c>
      <c r="AA51" s="228">
        <v>10</v>
      </c>
      <c r="AB51" s="229">
        <v>13</v>
      </c>
      <c r="AC51" s="228">
        <v>12</v>
      </c>
      <c r="AD51" s="229">
        <v>13</v>
      </c>
      <c r="AE51" s="230">
        <v>3</v>
      </c>
      <c r="AF51" s="227">
        <v>12</v>
      </c>
      <c r="AG51" s="228">
        <v>13</v>
      </c>
      <c r="AH51" s="229">
        <v>5</v>
      </c>
      <c r="AI51" s="228">
        <v>13</v>
      </c>
      <c r="AJ51" s="229">
        <v>13</v>
      </c>
      <c r="AK51" s="230">
        <v>4</v>
      </c>
      <c r="AL51" s="226"/>
      <c r="AM51" s="226"/>
      <c r="AN51" s="226"/>
      <c r="AO51" s="226"/>
      <c r="AP51" s="226"/>
      <c r="AQ51" s="226"/>
    </row>
    <row r="52" spans="2:43" ht="11.25" customHeight="1" x14ac:dyDescent="0.2">
      <c r="B52" s="355"/>
      <c r="C52" s="355"/>
      <c r="D52" s="355"/>
      <c r="E52" s="355"/>
      <c r="F52" s="355"/>
      <c r="G52" s="376"/>
      <c r="H52" s="248">
        <v>5</v>
      </c>
      <c r="I52" s="245">
        <v>13</v>
      </c>
      <c r="J52" s="246">
        <v>13</v>
      </c>
      <c r="K52" s="247">
        <v>5</v>
      </c>
      <c r="L52" s="246">
        <v>4</v>
      </c>
      <c r="M52" s="249">
        <v>13</v>
      </c>
      <c r="N52" s="248">
        <v>13</v>
      </c>
      <c r="O52" s="245">
        <v>8</v>
      </c>
      <c r="P52" s="246">
        <v>13</v>
      </c>
      <c r="Q52" s="247">
        <v>11</v>
      </c>
      <c r="R52" s="246">
        <v>7</v>
      </c>
      <c r="S52" s="249">
        <v>13</v>
      </c>
      <c r="T52" s="248">
        <v>12</v>
      </c>
      <c r="U52" s="245">
        <v>13</v>
      </c>
      <c r="V52" s="246">
        <v>13</v>
      </c>
      <c r="W52" s="247">
        <v>12</v>
      </c>
      <c r="X52" s="246">
        <v>13</v>
      </c>
      <c r="Y52" s="249">
        <v>8</v>
      </c>
      <c r="Z52" s="248">
        <v>13</v>
      </c>
      <c r="AA52" s="245">
        <v>9</v>
      </c>
      <c r="AB52" s="246">
        <v>8</v>
      </c>
      <c r="AC52" s="247">
        <v>13</v>
      </c>
      <c r="AD52" s="246">
        <v>12</v>
      </c>
      <c r="AE52" s="249">
        <v>13</v>
      </c>
      <c r="AF52" s="248">
        <v>13</v>
      </c>
      <c r="AG52" s="245">
        <v>9</v>
      </c>
      <c r="AH52" s="246">
        <v>13</v>
      </c>
      <c r="AI52" s="247">
        <v>12</v>
      </c>
      <c r="AJ52" s="246">
        <v>13</v>
      </c>
      <c r="AK52" s="249">
        <v>12</v>
      </c>
      <c r="AL52" s="226"/>
      <c r="AM52" s="226"/>
      <c r="AN52" s="226"/>
      <c r="AO52" s="226"/>
      <c r="AP52" s="226"/>
      <c r="AQ52" s="226"/>
    </row>
    <row r="53" spans="2:43" ht="11.25" customHeight="1" x14ac:dyDescent="0.2">
      <c r="B53" s="355"/>
      <c r="C53" s="355"/>
      <c r="D53" s="355"/>
      <c r="E53" s="355"/>
      <c r="F53" s="355"/>
      <c r="G53" s="376"/>
      <c r="H53" s="248">
        <v>8</v>
      </c>
      <c r="I53" s="245">
        <v>13</v>
      </c>
      <c r="J53" s="244"/>
      <c r="K53" s="245"/>
      <c r="L53" s="244">
        <v>13</v>
      </c>
      <c r="M53" s="250">
        <v>7</v>
      </c>
      <c r="N53" s="248">
        <v>13</v>
      </c>
      <c r="O53" s="245">
        <v>4</v>
      </c>
      <c r="P53" s="244"/>
      <c r="Q53" s="245"/>
      <c r="R53" s="244">
        <v>11</v>
      </c>
      <c r="S53" s="250">
        <v>10</v>
      </c>
      <c r="T53" s="248">
        <v>8</v>
      </c>
      <c r="U53" s="245">
        <v>13</v>
      </c>
      <c r="V53" s="244"/>
      <c r="W53" s="245"/>
      <c r="X53" s="244">
        <v>9</v>
      </c>
      <c r="Y53" s="250">
        <v>13</v>
      </c>
      <c r="Z53" s="248">
        <v>10</v>
      </c>
      <c r="AA53" s="245">
        <v>9</v>
      </c>
      <c r="AB53" s="244"/>
      <c r="AC53" s="245"/>
      <c r="AD53" s="244">
        <v>13</v>
      </c>
      <c r="AE53" s="250">
        <v>3</v>
      </c>
      <c r="AF53" s="248">
        <v>12</v>
      </c>
      <c r="AG53" s="245">
        <v>13</v>
      </c>
      <c r="AH53" s="244"/>
      <c r="AI53" s="245"/>
      <c r="AJ53" s="244">
        <v>7</v>
      </c>
      <c r="AK53" s="250">
        <v>6</v>
      </c>
      <c r="AL53" s="226"/>
      <c r="AM53" s="226"/>
      <c r="AN53" s="226"/>
      <c r="AO53" s="226"/>
      <c r="AP53" s="226"/>
      <c r="AQ53" s="226"/>
    </row>
    <row r="54" spans="2:43" ht="11.25" customHeight="1" thickBot="1" x14ac:dyDescent="0.25">
      <c r="B54" s="355"/>
      <c r="C54" s="355"/>
      <c r="D54" s="355"/>
      <c r="E54" s="355"/>
      <c r="F54" s="355"/>
      <c r="G54" s="376"/>
      <c r="H54" s="231">
        <v>9</v>
      </c>
      <c r="I54" s="232">
        <v>13</v>
      </c>
      <c r="J54" s="233">
        <v>13</v>
      </c>
      <c r="K54" s="232">
        <v>11</v>
      </c>
      <c r="L54" s="233">
        <v>10</v>
      </c>
      <c r="M54" s="234">
        <v>13</v>
      </c>
      <c r="N54" s="231">
        <v>13</v>
      </c>
      <c r="O54" s="232">
        <v>12</v>
      </c>
      <c r="P54" s="233">
        <v>8</v>
      </c>
      <c r="Q54" s="232">
        <v>13</v>
      </c>
      <c r="R54" s="233">
        <v>13</v>
      </c>
      <c r="S54" s="234">
        <v>8</v>
      </c>
      <c r="T54" s="231">
        <v>13</v>
      </c>
      <c r="U54" s="232">
        <v>4</v>
      </c>
      <c r="V54" s="233">
        <v>13</v>
      </c>
      <c r="W54" s="232">
        <v>0</v>
      </c>
      <c r="X54" s="233">
        <v>8</v>
      </c>
      <c r="Y54" s="234">
        <v>7</v>
      </c>
      <c r="Z54" s="231">
        <v>13</v>
      </c>
      <c r="AA54" s="232">
        <v>5</v>
      </c>
      <c r="AB54" s="233">
        <v>13</v>
      </c>
      <c r="AC54" s="232">
        <v>5</v>
      </c>
      <c r="AD54" s="233">
        <v>13</v>
      </c>
      <c r="AE54" s="234">
        <v>2</v>
      </c>
      <c r="AF54" s="231">
        <v>7</v>
      </c>
      <c r="AG54" s="232">
        <v>12</v>
      </c>
      <c r="AH54" s="233">
        <v>13</v>
      </c>
      <c r="AI54" s="232">
        <v>6</v>
      </c>
      <c r="AJ54" s="233">
        <v>1</v>
      </c>
      <c r="AK54" s="234">
        <v>13</v>
      </c>
      <c r="AL54" s="226"/>
      <c r="AM54" s="226"/>
      <c r="AN54" s="226"/>
      <c r="AO54" s="226"/>
      <c r="AP54" s="226"/>
      <c r="AQ54" s="226"/>
    </row>
    <row r="55" spans="2:43" ht="11.25" customHeight="1" x14ac:dyDescent="0.2">
      <c r="B55" s="225"/>
      <c r="C55" s="225"/>
      <c r="D55" s="225"/>
      <c r="E55" s="225"/>
      <c r="F55" s="225"/>
      <c r="G55" s="225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5"/>
      <c r="V55" s="225"/>
      <c r="W55" s="225"/>
      <c r="X55" s="225"/>
      <c r="Y55" s="225"/>
      <c r="Z55" s="225"/>
      <c r="AA55" s="225"/>
      <c r="AB55" s="225"/>
      <c r="AC55" s="225"/>
      <c r="AD55" s="225"/>
      <c r="AE55" s="225"/>
      <c r="AF55" s="225"/>
      <c r="AG55" s="225"/>
      <c r="AH55" s="225"/>
      <c r="AI55" s="225"/>
      <c r="AJ55" s="225"/>
      <c r="AK55" s="225"/>
      <c r="AL55" s="225"/>
      <c r="AM55" s="225"/>
      <c r="AN55" s="225"/>
      <c r="AO55" s="225"/>
      <c r="AP55" s="225"/>
      <c r="AQ55" s="225"/>
    </row>
    <row r="56" spans="2:43" ht="11.25" customHeight="1" x14ac:dyDescent="0.2">
      <c r="B56" s="225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  <c r="AE56" s="225"/>
      <c r="AF56" s="225"/>
      <c r="AG56" s="225"/>
      <c r="AH56" s="225"/>
      <c r="AI56" s="225"/>
      <c r="AJ56" s="225"/>
      <c r="AK56" s="225"/>
      <c r="AL56" s="225"/>
      <c r="AM56" s="225"/>
      <c r="AN56" s="225"/>
      <c r="AO56" s="225"/>
      <c r="AP56" s="225"/>
      <c r="AQ56" s="225"/>
    </row>
    <row r="57" spans="2:43" ht="11.25" customHeight="1" x14ac:dyDescent="0.2">
      <c r="B57" s="225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N57" s="225"/>
      <c r="AO57" s="225"/>
      <c r="AP57" s="225"/>
      <c r="AQ57" s="225"/>
    </row>
    <row r="58" spans="2:43" ht="11.25" customHeight="1" x14ac:dyDescent="0.2">
      <c r="B58" s="225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  <c r="V58" s="225"/>
      <c r="W58" s="225"/>
      <c r="X58" s="225"/>
      <c r="Y58" s="225"/>
      <c r="Z58" s="225"/>
      <c r="AA58" s="225"/>
      <c r="AB58" s="225"/>
      <c r="AC58" s="225"/>
      <c r="AD58" s="225"/>
      <c r="AE58" s="225"/>
      <c r="AF58" s="225"/>
      <c r="AG58" s="225"/>
      <c r="AH58" s="225"/>
      <c r="AI58" s="225"/>
      <c r="AJ58" s="225"/>
      <c r="AK58" s="225"/>
      <c r="AL58" s="225"/>
      <c r="AM58" s="225"/>
      <c r="AN58" s="225"/>
      <c r="AO58" s="225"/>
      <c r="AP58" s="225"/>
      <c r="AQ58" s="225"/>
    </row>
    <row r="59" spans="2:43" ht="11.25" customHeight="1" x14ac:dyDescent="0.2">
      <c r="B59" s="225"/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  <c r="AC59" s="225"/>
      <c r="AD59" s="225"/>
      <c r="AE59" s="225"/>
      <c r="AF59" s="225"/>
      <c r="AG59" s="225"/>
      <c r="AH59" s="225"/>
      <c r="AI59" s="225"/>
      <c r="AJ59" s="225"/>
      <c r="AK59" s="225"/>
      <c r="AL59" s="225"/>
      <c r="AM59" s="225"/>
      <c r="AN59" s="225"/>
      <c r="AO59" s="225"/>
      <c r="AP59" s="225"/>
      <c r="AQ59" s="225"/>
    </row>
    <row r="60" spans="2:43" ht="11.25" customHeight="1" x14ac:dyDescent="0.2">
      <c r="B60" s="225"/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  <c r="AA60" s="225"/>
      <c r="AB60" s="225"/>
      <c r="AC60" s="225"/>
      <c r="AD60" s="225"/>
      <c r="AE60" s="225"/>
      <c r="AF60" s="225"/>
      <c r="AG60" s="225"/>
      <c r="AH60" s="225"/>
      <c r="AI60" s="225"/>
      <c r="AJ60" s="225"/>
      <c r="AK60" s="225"/>
      <c r="AL60" s="225"/>
      <c r="AM60" s="225"/>
      <c r="AN60" s="225"/>
      <c r="AO60" s="225"/>
      <c r="AP60" s="225"/>
      <c r="AQ60" s="225"/>
    </row>
    <row r="61" spans="2:43" ht="11.25" customHeight="1" x14ac:dyDescent="0.2">
      <c r="B61" s="225"/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  <c r="AA61" s="225"/>
      <c r="AB61" s="225"/>
      <c r="AC61" s="225"/>
      <c r="AD61" s="225"/>
      <c r="AE61" s="225"/>
      <c r="AF61" s="225"/>
      <c r="AG61" s="225"/>
      <c r="AH61" s="225"/>
      <c r="AI61" s="225"/>
      <c r="AJ61" s="225"/>
      <c r="AK61" s="225"/>
      <c r="AL61" s="225"/>
      <c r="AM61" s="225"/>
      <c r="AN61" s="225"/>
      <c r="AO61" s="225"/>
      <c r="AP61" s="225"/>
      <c r="AQ61" s="225"/>
    </row>
    <row r="62" spans="2:43" ht="11.25" customHeight="1" x14ac:dyDescent="0.2">
      <c r="B62" s="225"/>
      <c r="C62" s="225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25"/>
      <c r="V62" s="225"/>
      <c r="W62" s="225"/>
      <c r="X62" s="225"/>
      <c r="Y62" s="225"/>
      <c r="Z62" s="225"/>
      <c r="AA62" s="225"/>
      <c r="AB62" s="225"/>
      <c r="AC62" s="225"/>
      <c r="AD62" s="225"/>
      <c r="AE62" s="225"/>
      <c r="AF62" s="225"/>
      <c r="AG62" s="225"/>
      <c r="AH62" s="225"/>
      <c r="AI62" s="225"/>
      <c r="AJ62" s="225"/>
      <c r="AK62" s="225"/>
      <c r="AL62" s="225"/>
      <c r="AM62" s="225"/>
      <c r="AN62" s="225"/>
      <c r="AO62" s="225"/>
      <c r="AP62" s="225"/>
      <c r="AQ62" s="225"/>
    </row>
    <row r="63" spans="2:43" ht="11.25" customHeight="1" x14ac:dyDescent="0.2">
      <c r="B63" s="225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  <c r="V63" s="225"/>
      <c r="W63" s="225"/>
      <c r="X63" s="225"/>
      <c r="Y63" s="225"/>
      <c r="Z63" s="225"/>
      <c r="AA63" s="225"/>
      <c r="AB63" s="225"/>
      <c r="AC63" s="225"/>
      <c r="AD63" s="225"/>
      <c r="AE63" s="225"/>
      <c r="AF63" s="225"/>
      <c r="AG63" s="225"/>
      <c r="AH63" s="225"/>
      <c r="AI63" s="225"/>
      <c r="AJ63" s="225"/>
      <c r="AK63" s="225"/>
      <c r="AL63" s="225"/>
      <c r="AM63" s="225"/>
      <c r="AN63" s="225"/>
      <c r="AO63" s="225"/>
      <c r="AP63" s="225"/>
      <c r="AQ63" s="225"/>
    </row>
    <row r="64" spans="2:43" ht="11.25" customHeight="1" x14ac:dyDescent="0.2">
      <c r="B64" s="225"/>
      <c r="C64" s="225"/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  <c r="AB64" s="225"/>
      <c r="AC64" s="225"/>
      <c r="AD64" s="225"/>
      <c r="AE64" s="225"/>
      <c r="AF64" s="225"/>
      <c r="AG64" s="225"/>
      <c r="AH64" s="225"/>
      <c r="AI64" s="225"/>
      <c r="AJ64" s="225"/>
      <c r="AK64" s="225"/>
      <c r="AL64" s="225"/>
      <c r="AM64" s="225"/>
      <c r="AN64" s="225"/>
      <c r="AO64" s="225"/>
      <c r="AP64" s="225"/>
      <c r="AQ64" s="225"/>
    </row>
    <row r="65" spans="2:43" ht="11.25" customHeight="1" x14ac:dyDescent="0.2"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24"/>
      <c r="AL65" s="224"/>
      <c r="AM65" s="224"/>
      <c r="AN65" s="224"/>
      <c r="AO65" s="224"/>
      <c r="AP65" s="224"/>
      <c r="AQ65" s="224"/>
    </row>
    <row r="66" spans="2:43" ht="11.25" customHeight="1" x14ac:dyDescent="0.2"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  <c r="AL66" s="224"/>
      <c r="AM66" s="224"/>
      <c r="AN66" s="224"/>
      <c r="AO66" s="224"/>
      <c r="AP66" s="224"/>
      <c r="AQ66" s="224"/>
    </row>
    <row r="67" spans="2:43" ht="11.25" customHeight="1" x14ac:dyDescent="0.2"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  <c r="AL67" s="224"/>
      <c r="AM67" s="224"/>
      <c r="AN67" s="224"/>
      <c r="AO67" s="224"/>
      <c r="AP67" s="224"/>
      <c r="AQ67" s="224"/>
    </row>
    <row r="68" spans="2:43" ht="11.25" customHeight="1" x14ac:dyDescent="0.2"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  <c r="AL68" s="224"/>
      <c r="AM68" s="224"/>
      <c r="AN68" s="224"/>
      <c r="AO68" s="224"/>
      <c r="AP68" s="224"/>
      <c r="AQ68" s="224"/>
    </row>
    <row r="69" spans="2:43" ht="11.25" customHeight="1" x14ac:dyDescent="0.2"/>
    <row r="70" spans="2:43" ht="11.25" customHeight="1" x14ac:dyDescent="0.2"/>
    <row r="71" spans="2:43" ht="11.25" customHeight="1" x14ac:dyDescent="0.2"/>
    <row r="72" spans="2:43" ht="11.25" customHeight="1" x14ac:dyDescent="0.2"/>
    <row r="73" spans="2:43" ht="11.25" customHeight="1" x14ac:dyDescent="0.2"/>
    <row r="74" spans="2:43" ht="11.25" customHeight="1" x14ac:dyDescent="0.2"/>
    <row r="75" spans="2:43" ht="11.25" customHeight="1" x14ac:dyDescent="0.2"/>
  </sheetData>
  <mergeCells count="124">
    <mergeCell ref="B47:G50"/>
    <mergeCell ref="AF47:AK50"/>
    <mergeCell ref="B51:G54"/>
    <mergeCell ref="B35:G38"/>
    <mergeCell ref="N35:S38"/>
    <mergeCell ref="B39:G42"/>
    <mergeCell ref="T39:Y42"/>
    <mergeCell ref="B43:G46"/>
    <mergeCell ref="Z43:AE46"/>
    <mergeCell ref="AO26:AQ29"/>
    <mergeCell ref="AS26:AS29"/>
    <mergeCell ref="AT26:AT29"/>
    <mergeCell ref="AU26:AU29"/>
    <mergeCell ref="AV26:AV29"/>
    <mergeCell ref="B31:G34"/>
    <mergeCell ref="H31:M34"/>
    <mergeCell ref="W26:Y29"/>
    <mergeCell ref="Z26:AB29"/>
    <mergeCell ref="AC26:AE29"/>
    <mergeCell ref="AF26:AH29"/>
    <mergeCell ref="AI26:AK29"/>
    <mergeCell ref="AL26:AN29"/>
    <mergeCell ref="B26:G29"/>
    <mergeCell ref="H26:J29"/>
    <mergeCell ref="K26:M29"/>
    <mergeCell ref="N26:P29"/>
    <mergeCell ref="Q26:S29"/>
    <mergeCell ref="T26:V29"/>
    <mergeCell ref="AS22:AS25"/>
    <mergeCell ref="AT22:AT25"/>
    <mergeCell ref="AU22:AU25"/>
    <mergeCell ref="AV22:AV25"/>
    <mergeCell ref="T22:V25"/>
    <mergeCell ref="W22:Y25"/>
    <mergeCell ref="Z22:AB25"/>
    <mergeCell ref="AC22:AE25"/>
    <mergeCell ref="AF22:AH25"/>
    <mergeCell ref="AI22:AK25"/>
    <mergeCell ref="AO18:AQ21"/>
    <mergeCell ref="AS18:AS21"/>
    <mergeCell ref="AT18:AT21"/>
    <mergeCell ref="AU18:AU21"/>
    <mergeCell ref="AV18:AV21"/>
    <mergeCell ref="B22:G25"/>
    <mergeCell ref="H22:J25"/>
    <mergeCell ref="K22:M25"/>
    <mergeCell ref="N22:P25"/>
    <mergeCell ref="Q22:S25"/>
    <mergeCell ref="W18:Y21"/>
    <mergeCell ref="Z18:AB21"/>
    <mergeCell ref="AC18:AE21"/>
    <mergeCell ref="AF18:AH21"/>
    <mergeCell ref="AI18:AK21"/>
    <mergeCell ref="AL18:AN21"/>
    <mergeCell ref="B18:G21"/>
    <mergeCell ref="H18:J21"/>
    <mergeCell ref="K18:M21"/>
    <mergeCell ref="N18:P21"/>
    <mergeCell ref="Q18:S21"/>
    <mergeCell ref="T18:V21"/>
    <mergeCell ref="AL22:AN25"/>
    <mergeCell ref="AO22:AQ25"/>
    <mergeCell ref="AL14:AN17"/>
    <mergeCell ref="AO14:AQ17"/>
    <mergeCell ref="AS14:AS17"/>
    <mergeCell ref="AT14:AT17"/>
    <mergeCell ref="AU14:AU17"/>
    <mergeCell ref="AV14:AV17"/>
    <mergeCell ref="T14:V17"/>
    <mergeCell ref="W14:Y17"/>
    <mergeCell ref="Z14:AB17"/>
    <mergeCell ref="AC14:AE17"/>
    <mergeCell ref="AF14:AH17"/>
    <mergeCell ref="AI14:AK17"/>
    <mergeCell ref="B14:G17"/>
    <mergeCell ref="H14:J17"/>
    <mergeCell ref="K14:M17"/>
    <mergeCell ref="N14:P17"/>
    <mergeCell ref="Q14:S17"/>
    <mergeCell ref="W10:Y13"/>
    <mergeCell ref="Z10:AB13"/>
    <mergeCell ref="AC10:AE13"/>
    <mergeCell ref="AF10:AH13"/>
    <mergeCell ref="B10:G13"/>
    <mergeCell ref="H10:J13"/>
    <mergeCell ref="K10:M13"/>
    <mergeCell ref="N10:P13"/>
    <mergeCell ref="Q10:S13"/>
    <mergeCell ref="T10:V13"/>
    <mergeCell ref="Z6:AB9"/>
    <mergeCell ref="AC6:AE9"/>
    <mergeCell ref="AF6:AH9"/>
    <mergeCell ref="AI6:AK9"/>
    <mergeCell ref="AO10:AQ13"/>
    <mergeCell ref="AS10:AS13"/>
    <mergeCell ref="AT10:AT13"/>
    <mergeCell ref="AU10:AU13"/>
    <mergeCell ref="AV10:AV13"/>
    <mergeCell ref="AI10:AK13"/>
    <mergeCell ref="AL10:AN13"/>
    <mergeCell ref="AL2:AQ5"/>
    <mergeCell ref="AS2:AS5"/>
    <mergeCell ref="AT2:AT5"/>
    <mergeCell ref="AU2:AU5"/>
    <mergeCell ref="AV2:AV5"/>
    <mergeCell ref="B6:G9"/>
    <mergeCell ref="H6:J9"/>
    <mergeCell ref="K6:M9"/>
    <mergeCell ref="N6:P9"/>
    <mergeCell ref="Q6:S9"/>
    <mergeCell ref="B2:G5"/>
    <mergeCell ref="H2:M5"/>
    <mergeCell ref="N2:S5"/>
    <mergeCell ref="T2:Y5"/>
    <mergeCell ref="Z2:AE5"/>
    <mergeCell ref="AF2:AK5"/>
    <mergeCell ref="AL6:AN9"/>
    <mergeCell ref="AO6:AQ9"/>
    <mergeCell ref="AS6:AS9"/>
    <mergeCell ref="AT6:AT9"/>
    <mergeCell ref="AU6:AU9"/>
    <mergeCell ref="AV6:AV9"/>
    <mergeCell ref="T6:V9"/>
    <mergeCell ref="W6:Y9"/>
  </mergeCells>
  <conditionalFormatting sqref="H6:AQ29">
    <cfRule type="cellIs" dxfId="0" priority="1" operator="equal">
      <formula>0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A08A7-D5EF-4EF0-8DF1-5BFDA780DA76}">
  <sheetPr>
    <tabColor rgb="FFFF0000"/>
  </sheetPr>
  <dimension ref="B2:H10"/>
  <sheetViews>
    <sheetView showGridLines="0" workbookViewId="0">
      <selection activeCell="K19" sqref="K19"/>
    </sheetView>
  </sheetViews>
  <sheetFormatPr defaultRowHeight="12.75" x14ac:dyDescent="0.2"/>
  <cols>
    <col min="1" max="1" width="2.42578125" customWidth="1"/>
    <col min="2" max="2" width="18.85546875" customWidth="1"/>
    <col min="3" max="3" width="5.7109375" customWidth="1"/>
    <col min="4" max="4" width="5.140625" customWidth="1"/>
    <col min="5" max="5" width="3.85546875" customWidth="1"/>
    <col min="6" max="6" width="18.7109375" customWidth="1"/>
    <col min="7" max="7" width="5.7109375" style="290" customWidth="1"/>
    <col min="8" max="8" width="15.7109375" customWidth="1"/>
  </cols>
  <sheetData>
    <row r="2" spans="2:8" ht="13.5" thickBot="1" x14ac:dyDescent="0.25">
      <c r="B2" s="302" t="s">
        <v>619</v>
      </c>
    </row>
    <row r="3" spans="2:8" ht="13.5" thickBot="1" x14ac:dyDescent="0.25">
      <c r="B3" s="300" t="s">
        <v>620</v>
      </c>
      <c r="C3" s="298">
        <v>12</v>
      </c>
      <c r="D3" s="293"/>
    </row>
    <row r="4" spans="2:8" ht="13.5" thickBot="1" x14ac:dyDescent="0.25">
      <c r="B4" s="301" t="s">
        <v>1</v>
      </c>
      <c r="C4" s="297">
        <v>19</v>
      </c>
      <c r="D4" s="294"/>
      <c r="F4" s="302" t="s">
        <v>172</v>
      </c>
      <c r="H4" s="302" t="s">
        <v>621</v>
      </c>
    </row>
    <row r="5" spans="2:8" ht="13.5" thickBot="1" x14ac:dyDescent="0.25">
      <c r="B5" s="290"/>
      <c r="C5" s="290"/>
      <c r="D5" s="295"/>
      <c r="E5" s="293"/>
      <c r="F5" s="300" t="s">
        <v>1</v>
      </c>
      <c r="G5" s="298">
        <v>23</v>
      </c>
      <c r="H5" s="299" t="s">
        <v>622</v>
      </c>
    </row>
    <row r="6" spans="2:8" ht="13.5" thickBot="1" x14ac:dyDescent="0.25">
      <c r="B6" s="290"/>
      <c r="C6" s="290"/>
      <c r="D6" s="295"/>
      <c r="F6" s="301" t="s">
        <v>386</v>
      </c>
      <c r="G6" s="297">
        <v>8</v>
      </c>
      <c r="H6" s="299" t="s">
        <v>623</v>
      </c>
    </row>
    <row r="7" spans="2:8" ht="13.5" thickBot="1" x14ac:dyDescent="0.25">
      <c r="B7" s="300" t="s">
        <v>386</v>
      </c>
      <c r="C7" s="298">
        <v>18</v>
      </c>
      <c r="D7" s="296"/>
      <c r="F7" s="290"/>
      <c r="H7" s="299"/>
    </row>
    <row r="8" spans="2:8" ht="13.5" thickBot="1" x14ac:dyDescent="0.25">
      <c r="B8" s="301" t="s">
        <v>44</v>
      </c>
      <c r="C8" s="297">
        <v>13</v>
      </c>
      <c r="F8" s="302" t="s">
        <v>171</v>
      </c>
      <c r="H8" s="299"/>
    </row>
    <row r="9" spans="2:8" x14ac:dyDescent="0.2">
      <c r="F9" s="300" t="s">
        <v>620</v>
      </c>
      <c r="G9" s="298">
        <v>14</v>
      </c>
      <c r="H9" s="299" t="s">
        <v>625</v>
      </c>
    </row>
    <row r="10" spans="2:8" ht="13.5" thickBot="1" x14ac:dyDescent="0.25">
      <c r="F10" s="301" t="s">
        <v>44</v>
      </c>
      <c r="G10" s="297">
        <v>17</v>
      </c>
      <c r="H10" s="299" t="s">
        <v>624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9"/>
  </sheetPr>
  <dimension ref="B1:R137"/>
  <sheetViews>
    <sheetView showGridLines="0" topLeftCell="A103" zoomScale="85" zoomScaleNormal="85" workbookViewId="0"/>
  </sheetViews>
  <sheetFormatPr defaultRowHeight="12.75" x14ac:dyDescent="0.2"/>
  <cols>
    <col min="1" max="1" width="3.42578125" customWidth="1"/>
    <col min="2" max="2" width="11.28515625" style="12" customWidth="1"/>
    <col min="3" max="3" width="7.5703125" style="12" customWidth="1"/>
    <col min="4" max="4" width="15" customWidth="1"/>
    <col min="5" max="5" width="13.140625" customWidth="1"/>
    <col min="6" max="6" width="9.140625" style="12"/>
    <col min="8" max="8" width="11.28515625" style="12" customWidth="1"/>
    <col min="9" max="9" width="7.7109375" style="12" customWidth="1"/>
    <col min="10" max="10" width="16.42578125" bestFit="1" customWidth="1"/>
    <col min="11" max="11" width="13.140625" style="12" customWidth="1"/>
    <col min="12" max="12" width="10" customWidth="1"/>
    <col min="13" max="13" width="11.28515625" customWidth="1"/>
    <col min="14" max="14" width="11.42578125" style="12" customWidth="1"/>
    <col min="15" max="15" width="7.5703125" customWidth="1"/>
    <col min="16" max="16" width="15" style="12" customWidth="1"/>
    <col min="17" max="17" width="13.140625" customWidth="1"/>
  </cols>
  <sheetData>
    <row r="1" spans="2:18" ht="13.5" thickBot="1" x14ac:dyDescent="0.25"/>
    <row r="2" spans="2:18" s="19" customFormat="1" ht="26.25" x14ac:dyDescent="0.4">
      <c r="B2" s="407" t="s">
        <v>381</v>
      </c>
      <c r="C2" s="408"/>
      <c r="D2" s="408"/>
      <c r="E2" s="408"/>
      <c r="F2" s="409"/>
      <c r="H2" s="392" t="s">
        <v>381</v>
      </c>
      <c r="I2" s="393"/>
      <c r="J2" s="393"/>
      <c r="K2" s="394"/>
      <c r="L2" s="395"/>
      <c r="M2"/>
      <c r="N2" s="392" t="s">
        <v>381</v>
      </c>
      <c r="O2" s="393"/>
      <c r="P2" s="393"/>
      <c r="Q2" s="394"/>
      <c r="R2" s="395"/>
    </row>
    <row r="3" spans="2:18" ht="6.75" customHeight="1" thickBot="1" x14ac:dyDescent="0.25">
      <c r="B3" s="152"/>
      <c r="C3" s="58"/>
      <c r="D3" s="21"/>
      <c r="E3" s="65"/>
      <c r="F3" s="60"/>
      <c r="H3" s="152"/>
      <c r="I3" s="58"/>
      <c r="J3" s="21"/>
      <c r="K3" s="65"/>
      <c r="L3" s="60"/>
      <c r="N3" s="152"/>
      <c r="O3" s="58"/>
      <c r="P3" s="21"/>
      <c r="Q3" s="65"/>
      <c r="R3" s="60"/>
    </row>
    <row r="4" spans="2:18" ht="27" thickBot="1" x14ac:dyDescent="0.45">
      <c r="B4" s="55" t="s">
        <v>8</v>
      </c>
      <c r="C4" s="396" t="s">
        <v>243</v>
      </c>
      <c r="D4" s="397"/>
      <c r="E4" s="397"/>
      <c r="F4" s="398"/>
      <c r="H4" s="55" t="s">
        <v>8</v>
      </c>
      <c r="I4" s="396" t="s">
        <v>243</v>
      </c>
      <c r="J4" s="397"/>
      <c r="K4" s="397"/>
      <c r="L4" s="398"/>
      <c r="N4" s="55" t="s">
        <v>8</v>
      </c>
      <c r="O4" s="396" t="s">
        <v>243</v>
      </c>
      <c r="P4" s="397"/>
      <c r="Q4" s="397"/>
      <c r="R4" s="398"/>
    </row>
    <row r="5" spans="2:18" ht="7.5" customHeight="1" thickBot="1" x14ac:dyDescent="0.25">
      <c r="B5" s="152"/>
      <c r="C5" s="59"/>
      <c r="D5" s="22"/>
      <c r="E5" s="66"/>
      <c r="F5" s="61"/>
      <c r="H5" s="152"/>
      <c r="I5" s="59"/>
      <c r="J5" s="22"/>
      <c r="K5" s="66"/>
      <c r="L5" s="61"/>
      <c r="N5" s="152"/>
      <c r="O5" s="59"/>
      <c r="P5" s="22"/>
      <c r="Q5" s="66"/>
      <c r="R5" s="61"/>
    </row>
    <row r="6" spans="2:18" ht="27" thickBot="1" x14ac:dyDescent="0.45">
      <c r="B6" s="55" t="s">
        <v>10</v>
      </c>
      <c r="C6" s="399" t="s">
        <v>379</v>
      </c>
      <c r="D6" s="400"/>
      <c r="E6" s="400"/>
      <c r="F6" s="401"/>
      <c r="H6" s="55" t="s">
        <v>10</v>
      </c>
      <c r="I6" s="399" t="s">
        <v>174</v>
      </c>
      <c r="J6" s="400"/>
      <c r="K6" s="400"/>
      <c r="L6" s="401"/>
      <c r="N6" s="55" t="s">
        <v>10</v>
      </c>
      <c r="O6" s="399" t="s">
        <v>155</v>
      </c>
      <c r="P6" s="400"/>
      <c r="Q6" s="400"/>
      <c r="R6" s="401"/>
    </row>
    <row r="7" spans="2:18" ht="24.95" customHeight="1" x14ac:dyDescent="0.2">
      <c r="B7" s="63" t="s">
        <v>43</v>
      </c>
      <c r="C7" s="402" t="s">
        <v>244</v>
      </c>
      <c r="D7" s="403"/>
      <c r="E7" s="403"/>
      <c r="F7" s="404"/>
      <c r="H7" s="63" t="s">
        <v>43</v>
      </c>
      <c r="I7" s="402" t="s">
        <v>346</v>
      </c>
      <c r="J7" s="403"/>
      <c r="K7" s="403"/>
      <c r="L7" s="404"/>
      <c r="N7" s="63" t="s">
        <v>43</v>
      </c>
      <c r="O7" s="402" t="s">
        <v>389</v>
      </c>
      <c r="P7" s="403"/>
      <c r="Q7" s="403"/>
      <c r="R7" s="404"/>
    </row>
    <row r="8" spans="2:18" x14ac:dyDescent="0.2">
      <c r="B8" s="56" t="s">
        <v>11</v>
      </c>
      <c r="C8" s="23" t="s">
        <v>12</v>
      </c>
      <c r="D8" s="390" t="s">
        <v>13</v>
      </c>
      <c r="E8" s="391"/>
      <c r="F8" s="57" t="s">
        <v>14</v>
      </c>
      <c r="H8" s="56" t="s">
        <v>11</v>
      </c>
      <c r="I8" s="23" t="s">
        <v>12</v>
      </c>
      <c r="J8" s="390" t="s">
        <v>13</v>
      </c>
      <c r="K8" s="391"/>
      <c r="L8" s="57" t="s">
        <v>14</v>
      </c>
      <c r="N8" s="56" t="s">
        <v>11</v>
      </c>
      <c r="O8" s="23" t="s">
        <v>12</v>
      </c>
      <c r="P8" s="390" t="s">
        <v>13</v>
      </c>
      <c r="Q8" s="391"/>
      <c r="R8" s="57" t="s">
        <v>14</v>
      </c>
    </row>
    <row r="9" spans="2:18" x14ac:dyDescent="0.2">
      <c r="B9" s="152" t="s">
        <v>15</v>
      </c>
      <c r="C9" s="114" t="s">
        <v>29</v>
      </c>
      <c r="D9" s="112" t="s">
        <v>107</v>
      </c>
      <c r="E9" s="112" t="s">
        <v>57</v>
      </c>
      <c r="F9" s="116">
        <v>25011</v>
      </c>
      <c r="H9" s="108" t="s">
        <v>15</v>
      </c>
      <c r="I9" s="110" t="s">
        <v>29</v>
      </c>
      <c r="J9" s="112" t="s">
        <v>213</v>
      </c>
      <c r="K9" s="112" t="s">
        <v>57</v>
      </c>
      <c r="L9" s="78">
        <v>14076</v>
      </c>
      <c r="N9" s="152" t="s">
        <v>15</v>
      </c>
      <c r="O9" s="150" t="s">
        <v>29</v>
      </c>
      <c r="P9" s="101" t="s">
        <v>183</v>
      </c>
      <c r="Q9" s="101" t="s">
        <v>73</v>
      </c>
      <c r="R9" s="151">
        <v>11048</v>
      </c>
    </row>
    <row r="10" spans="2:18" x14ac:dyDescent="0.2">
      <c r="B10" s="152">
        <v>2</v>
      </c>
      <c r="C10" s="114" t="s">
        <v>29</v>
      </c>
      <c r="D10" s="112" t="s">
        <v>164</v>
      </c>
      <c r="E10" s="112" t="s">
        <v>47</v>
      </c>
      <c r="F10" s="116">
        <v>14023</v>
      </c>
      <c r="H10" s="108">
        <v>2</v>
      </c>
      <c r="I10" s="114" t="s">
        <v>29</v>
      </c>
      <c r="J10" s="112" t="s">
        <v>221</v>
      </c>
      <c r="K10" s="112" t="s">
        <v>51</v>
      </c>
      <c r="L10" s="78">
        <v>14091</v>
      </c>
      <c r="N10" s="152">
        <v>2</v>
      </c>
      <c r="O10" s="150" t="s">
        <v>29</v>
      </c>
      <c r="P10" s="101" t="s">
        <v>89</v>
      </c>
      <c r="Q10" s="101" t="s">
        <v>188</v>
      </c>
      <c r="R10" s="151">
        <v>29060</v>
      </c>
    </row>
    <row r="11" spans="2:18" x14ac:dyDescent="0.2">
      <c r="B11" s="152">
        <v>3</v>
      </c>
      <c r="C11" s="114" t="s">
        <v>29</v>
      </c>
      <c r="D11" s="112" t="s">
        <v>119</v>
      </c>
      <c r="E11" s="112" t="s">
        <v>79</v>
      </c>
      <c r="F11" s="116">
        <v>25014</v>
      </c>
      <c r="H11" s="108">
        <v>3</v>
      </c>
      <c r="I11" s="110" t="s">
        <v>29</v>
      </c>
      <c r="J11" s="112" t="s">
        <v>221</v>
      </c>
      <c r="K11" s="112" t="s">
        <v>47</v>
      </c>
      <c r="L11" s="78">
        <v>15030</v>
      </c>
      <c r="N11" s="152">
        <v>3</v>
      </c>
      <c r="O11" s="150" t="s">
        <v>29</v>
      </c>
      <c r="P11" s="101" t="s">
        <v>182</v>
      </c>
      <c r="Q11" s="101" t="s">
        <v>60</v>
      </c>
      <c r="R11" s="151">
        <v>12086</v>
      </c>
    </row>
    <row r="12" spans="2:18" x14ac:dyDescent="0.2">
      <c r="B12" s="152">
        <v>4</v>
      </c>
      <c r="C12" s="114" t="s">
        <v>280</v>
      </c>
      <c r="D12" s="112" t="s">
        <v>120</v>
      </c>
      <c r="E12" s="112" t="s">
        <v>58</v>
      </c>
      <c r="F12" s="116">
        <v>25015</v>
      </c>
      <c r="H12" s="108">
        <v>4</v>
      </c>
      <c r="I12" s="110" t="s">
        <v>280</v>
      </c>
      <c r="J12" s="112" t="s">
        <v>214</v>
      </c>
      <c r="K12" s="112" t="s">
        <v>215</v>
      </c>
      <c r="L12" s="78">
        <v>14081</v>
      </c>
      <c r="N12" s="152">
        <v>4</v>
      </c>
      <c r="O12" s="150" t="s">
        <v>29</v>
      </c>
      <c r="P12" s="101" t="s">
        <v>101</v>
      </c>
      <c r="Q12" s="101" t="s">
        <v>64</v>
      </c>
      <c r="R12" s="151">
        <v>29053</v>
      </c>
    </row>
    <row r="13" spans="2:18" x14ac:dyDescent="0.2">
      <c r="B13" s="152">
        <v>5</v>
      </c>
      <c r="C13" s="114" t="s">
        <v>29</v>
      </c>
      <c r="D13" s="112" t="s">
        <v>416</v>
      </c>
      <c r="E13" s="112" t="s">
        <v>273</v>
      </c>
      <c r="F13" s="116">
        <v>10066</v>
      </c>
      <c r="H13" s="108">
        <v>5</v>
      </c>
      <c r="I13" s="110" t="s">
        <v>29</v>
      </c>
      <c r="J13" s="112" t="s">
        <v>223</v>
      </c>
      <c r="K13" s="112" t="s">
        <v>57</v>
      </c>
      <c r="L13" s="78">
        <v>14078</v>
      </c>
      <c r="N13" s="152">
        <v>5</v>
      </c>
      <c r="O13" s="150" t="s">
        <v>29</v>
      </c>
      <c r="P13" s="101" t="s">
        <v>116</v>
      </c>
      <c r="Q13" s="101" t="s">
        <v>66</v>
      </c>
      <c r="R13" s="151">
        <v>29049</v>
      </c>
    </row>
    <row r="14" spans="2:18" x14ac:dyDescent="0.2">
      <c r="B14" s="152">
        <v>6</v>
      </c>
      <c r="C14" s="114" t="s">
        <v>29</v>
      </c>
      <c r="D14" s="112" t="s">
        <v>133</v>
      </c>
      <c r="E14" s="112" t="s">
        <v>56</v>
      </c>
      <c r="F14" s="116">
        <v>25016</v>
      </c>
      <c r="H14" s="108">
        <v>6</v>
      </c>
      <c r="I14" s="110" t="s">
        <v>280</v>
      </c>
      <c r="J14" s="112" t="s">
        <v>336</v>
      </c>
      <c r="K14" s="112" t="s">
        <v>77</v>
      </c>
      <c r="L14" s="78">
        <v>16118</v>
      </c>
      <c r="N14" s="152">
        <v>6</v>
      </c>
      <c r="O14" s="150" t="s">
        <v>29</v>
      </c>
      <c r="P14" s="101" t="s">
        <v>275</v>
      </c>
      <c r="Q14" s="101" t="s">
        <v>69</v>
      </c>
      <c r="R14" s="151">
        <v>16011</v>
      </c>
    </row>
    <row r="15" spans="2:18" x14ac:dyDescent="0.2">
      <c r="B15" s="152">
        <v>7</v>
      </c>
      <c r="C15" s="114" t="s">
        <v>280</v>
      </c>
      <c r="D15" s="112" t="s">
        <v>134</v>
      </c>
      <c r="E15" s="112" t="s">
        <v>58</v>
      </c>
      <c r="F15" s="116">
        <v>29021</v>
      </c>
      <c r="H15" s="108">
        <v>7</v>
      </c>
      <c r="I15" s="110" t="s">
        <v>280</v>
      </c>
      <c r="J15" s="112" t="s">
        <v>219</v>
      </c>
      <c r="K15" s="112" t="s">
        <v>53</v>
      </c>
      <c r="L15" s="78">
        <v>14088</v>
      </c>
      <c r="N15" s="152">
        <v>7</v>
      </c>
      <c r="O15" s="150" t="s">
        <v>280</v>
      </c>
      <c r="P15" s="101" t="s">
        <v>121</v>
      </c>
      <c r="Q15" s="101" t="s">
        <v>122</v>
      </c>
      <c r="R15" s="151">
        <v>12059</v>
      </c>
    </row>
    <row r="16" spans="2:18" x14ac:dyDescent="0.2">
      <c r="B16" s="152">
        <v>8</v>
      </c>
      <c r="C16" s="114" t="s">
        <v>280</v>
      </c>
      <c r="D16" s="112" t="s">
        <v>135</v>
      </c>
      <c r="E16" s="112" t="s">
        <v>49</v>
      </c>
      <c r="F16" s="116">
        <v>25017</v>
      </c>
      <c r="H16" s="108">
        <v>8</v>
      </c>
      <c r="I16" s="110" t="s">
        <v>29</v>
      </c>
      <c r="J16" s="112" t="s">
        <v>417</v>
      </c>
      <c r="K16" s="112" t="s">
        <v>47</v>
      </c>
      <c r="L16" s="78">
        <v>18055</v>
      </c>
      <c r="N16" s="152">
        <v>8</v>
      </c>
      <c r="O16" s="150" t="s">
        <v>29</v>
      </c>
      <c r="P16" s="101" t="s">
        <v>121</v>
      </c>
      <c r="Q16" s="101" t="s">
        <v>66</v>
      </c>
      <c r="R16" s="151">
        <v>29052</v>
      </c>
    </row>
    <row r="17" spans="2:18" x14ac:dyDescent="0.2">
      <c r="B17" s="152">
        <v>9</v>
      </c>
      <c r="C17" s="114" t="s">
        <v>29</v>
      </c>
      <c r="D17" s="112" t="s">
        <v>163</v>
      </c>
      <c r="E17" s="112" t="s">
        <v>66</v>
      </c>
      <c r="F17" s="116">
        <v>21754</v>
      </c>
      <c r="H17" s="108">
        <v>9</v>
      </c>
      <c r="I17" s="110" t="s">
        <v>29</v>
      </c>
      <c r="J17" s="112" t="s">
        <v>182</v>
      </c>
      <c r="K17" s="112" t="s">
        <v>339</v>
      </c>
      <c r="L17" s="78">
        <v>16120</v>
      </c>
      <c r="N17" s="152">
        <v>9</v>
      </c>
      <c r="O17" s="150" t="s">
        <v>29</v>
      </c>
      <c r="P17" s="101" t="s">
        <v>317</v>
      </c>
      <c r="Q17" s="101" t="s">
        <v>92</v>
      </c>
      <c r="R17" s="151">
        <v>15064</v>
      </c>
    </row>
    <row r="18" spans="2:18" x14ac:dyDescent="0.2">
      <c r="B18" s="152">
        <v>10</v>
      </c>
      <c r="C18" s="114" t="s">
        <v>280</v>
      </c>
      <c r="D18" s="112" t="s">
        <v>150</v>
      </c>
      <c r="E18" s="112" t="s">
        <v>151</v>
      </c>
      <c r="F18" s="116">
        <v>12073</v>
      </c>
      <c r="H18" s="108">
        <v>10</v>
      </c>
      <c r="I18" s="110" t="s">
        <v>29</v>
      </c>
      <c r="J18" s="112" t="s">
        <v>279</v>
      </c>
      <c r="K18" s="112" t="s">
        <v>64</v>
      </c>
      <c r="L18" s="78">
        <v>16013</v>
      </c>
      <c r="N18" s="152">
        <v>10</v>
      </c>
      <c r="O18" s="150" t="s">
        <v>29</v>
      </c>
      <c r="P18" s="101" t="s">
        <v>125</v>
      </c>
      <c r="Q18" s="101" t="s">
        <v>56</v>
      </c>
      <c r="R18" s="151">
        <v>98418</v>
      </c>
    </row>
    <row r="19" spans="2:18" x14ac:dyDescent="0.2">
      <c r="B19" s="161">
        <v>11</v>
      </c>
      <c r="C19" s="162" t="s">
        <v>29</v>
      </c>
      <c r="D19" s="163" t="s">
        <v>152</v>
      </c>
      <c r="E19" s="163" t="s">
        <v>55</v>
      </c>
      <c r="F19" s="164">
        <v>25075</v>
      </c>
      <c r="H19" s="108">
        <v>11</v>
      </c>
      <c r="I19" s="110" t="s">
        <v>29</v>
      </c>
      <c r="J19" s="112" t="s">
        <v>217</v>
      </c>
      <c r="K19" s="112" t="s">
        <v>96</v>
      </c>
      <c r="L19" s="78">
        <v>14084</v>
      </c>
      <c r="N19" s="152">
        <v>11</v>
      </c>
      <c r="O19" s="150" t="s">
        <v>280</v>
      </c>
      <c r="P19" s="101" t="s">
        <v>139</v>
      </c>
      <c r="Q19" s="101" t="s">
        <v>87</v>
      </c>
      <c r="R19" s="151">
        <v>98417</v>
      </c>
    </row>
    <row r="20" spans="2:18" ht="13.5" thickBot="1" x14ac:dyDescent="0.25">
      <c r="B20" s="153">
        <v>12</v>
      </c>
      <c r="C20" s="117" t="s">
        <v>280</v>
      </c>
      <c r="D20" s="113" t="s">
        <v>165</v>
      </c>
      <c r="E20" s="113" t="s">
        <v>166</v>
      </c>
      <c r="F20" s="118">
        <v>14022</v>
      </c>
      <c r="H20" s="108">
        <v>12</v>
      </c>
      <c r="I20" s="110" t="s">
        <v>29</v>
      </c>
      <c r="J20" s="112" t="s">
        <v>220</v>
      </c>
      <c r="K20" s="112" t="s">
        <v>64</v>
      </c>
      <c r="L20" s="78">
        <v>14089</v>
      </c>
      <c r="N20" s="152">
        <v>12</v>
      </c>
      <c r="O20" s="150" t="s">
        <v>29</v>
      </c>
      <c r="P20" s="101" t="s">
        <v>184</v>
      </c>
      <c r="Q20" s="101" t="s">
        <v>47</v>
      </c>
      <c r="R20" s="151">
        <v>29054</v>
      </c>
    </row>
    <row r="21" spans="2:18" x14ac:dyDescent="0.2">
      <c r="B21" s="131"/>
      <c r="C21" s="133"/>
      <c r="D21" s="132"/>
      <c r="E21" s="132"/>
      <c r="F21" s="133"/>
      <c r="H21" s="108">
        <v>13</v>
      </c>
      <c r="I21" s="110" t="s">
        <v>280</v>
      </c>
      <c r="J21" s="112" t="s">
        <v>277</v>
      </c>
      <c r="K21" s="112" t="s">
        <v>224</v>
      </c>
      <c r="L21" s="78">
        <v>16029</v>
      </c>
      <c r="N21" s="152">
        <v>13</v>
      </c>
      <c r="O21" s="150" t="s">
        <v>29</v>
      </c>
      <c r="P21" s="101" t="s">
        <v>185</v>
      </c>
      <c r="Q21" s="101" t="s">
        <v>81</v>
      </c>
      <c r="R21" s="151">
        <v>13084</v>
      </c>
    </row>
    <row r="22" spans="2:18" ht="13.5" thickBot="1" x14ac:dyDescent="0.25">
      <c r="B22" s="131"/>
      <c r="C22" s="133"/>
      <c r="D22" s="132"/>
      <c r="E22" s="132"/>
      <c r="F22" s="133"/>
      <c r="H22" s="108">
        <v>14</v>
      </c>
      <c r="I22" s="110" t="s">
        <v>280</v>
      </c>
      <c r="J22" s="112" t="s">
        <v>344</v>
      </c>
      <c r="K22" s="112" t="s">
        <v>274</v>
      </c>
      <c r="L22" s="78">
        <v>16119</v>
      </c>
      <c r="N22" s="153">
        <v>14</v>
      </c>
      <c r="O22" s="154" t="s">
        <v>29</v>
      </c>
      <c r="P22" s="102" t="s">
        <v>350</v>
      </c>
      <c r="Q22" s="102" t="s">
        <v>60</v>
      </c>
      <c r="R22" s="155">
        <v>16148</v>
      </c>
    </row>
    <row r="23" spans="2:18" x14ac:dyDescent="0.2">
      <c r="B23" s="131"/>
      <c r="C23" s="133"/>
      <c r="D23" s="132"/>
      <c r="E23" s="132"/>
      <c r="F23" s="133"/>
      <c r="H23" s="108">
        <v>15</v>
      </c>
      <c r="I23" s="110" t="s">
        <v>29</v>
      </c>
      <c r="J23" s="112" t="s">
        <v>213</v>
      </c>
      <c r="K23" s="112" t="s">
        <v>61</v>
      </c>
      <c r="L23" s="78">
        <v>14077</v>
      </c>
      <c r="N23" s="156"/>
      <c r="O23" s="156"/>
      <c r="P23" s="15"/>
      <c r="Q23" s="15"/>
      <c r="R23" s="156"/>
    </row>
    <row r="24" spans="2:18" x14ac:dyDescent="0.2">
      <c r="B24" s="131"/>
      <c r="C24" s="133"/>
      <c r="D24" s="132"/>
      <c r="E24" s="132"/>
      <c r="F24" s="133"/>
      <c r="H24" s="108">
        <v>16</v>
      </c>
      <c r="I24" s="110" t="s">
        <v>280</v>
      </c>
      <c r="J24" s="112" t="s">
        <v>418</v>
      </c>
      <c r="K24" s="112" t="s">
        <v>225</v>
      </c>
      <c r="L24" s="78">
        <v>18056</v>
      </c>
      <c r="N24" s="156"/>
      <c r="O24" s="156"/>
      <c r="P24" s="15"/>
      <c r="Q24" s="15"/>
      <c r="R24" s="156"/>
    </row>
    <row r="25" spans="2:18" x14ac:dyDescent="0.2">
      <c r="B25" s="131"/>
      <c r="C25" s="133"/>
      <c r="D25" s="132"/>
      <c r="E25" s="132"/>
      <c r="F25" s="133"/>
      <c r="H25" s="108">
        <v>17</v>
      </c>
      <c r="I25" s="110" t="s">
        <v>29</v>
      </c>
      <c r="J25" s="112" t="s">
        <v>419</v>
      </c>
      <c r="K25" s="112" t="s">
        <v>96</v>
      </c>
      <c r="L25" s="78">
        <v>18054</v>
      </c>
      <c r="N25" s="156"/>
      <c r="O25" s="156"/>
      <c r="P25" s="15"/>
      <c r="Q25" s="15"/>
      <c r="R25" s="156"/>
    </row>
    <row r="26" spans="2:18" x14ac:dyDescent="0.2">
      <c r="B26" s="131"/>
      <c r="C26" s="133"/>
      <c r="D26" s="132"/>
      <c r="E26" s="132"/>
      <c r="F26" s="133"/>
      <c r="H26" s="108">
        <v>18</v>
      </c>
      <c r="I26" s="110" t="s">
        <v>280</v>
      </c>
      <c r="J26" s="112" t="s">
        <v>180</v>
      </c>
      <c r="K26" s="112" t="s">
        <v>181</v>
      </c>
      <c r="L26" s="78">
        <v>12060</v>
      </c>
      <c r="N26" s="156"/>
      <c r="O26" s="156"/>
      <c r="P26" s="15"/>
      <c r="Q26" s="15"/>
      <c r="R26" s="156"/>
    </row>
    <row r="27" spans="2:18" x14ac:dyDescent="0.2">
      <c r="B27" s="131"/>
      <c r="C27" s="133"/>
      <c r="D27" s="132"/>
      <c r="E27" s="132"/>
      <c r="F27" s="133"/>
      <c r="H27" s="108">
        <v>19</v>
      </c>
      <c r="I27" s="110" t="s">
        <v>29</v>
      </c>
      <c r="J27" s="112" t="s">
        <v>420</v>
      </c>
      <c r="K27" s="112" t="s">
        <v>421</v>
      </c>
      <c r="L27" s="78">
        <v>17105</v>
      </c>
      <c r="N27" s="156"/>
      <c r="O27" s="156"/>
      <c r="P27" s="15"/>
      <c r="Q27" s="15"/>
      <c r="R27" s="156"/>
    </row>
    <row r="28" spans="2:18" x14ac:dyDescent="0.2">
      <c r="B28" s="131"/>
      <c r="C28" s="133"/>
      <c r="D28" s="132"/>
      <c r="E28" s="132"/>
      <c r="F28" s="133"/>
      <c r="H28" s="108">
        <v>20</v>
      </c>
      <c r="I28" s="110" t="s">
        <v>29</v>
      </c>
      <c r="J28" s="112" t="s">
        <v>345</v>
      </c>
      <c r="K28" s="112" t="s">
        <v>284</v>
      </c>
      <c r="L28" s="78">
        <v>17043</v>
      </c>
      <c r="N28" s="156"/>
      <c r="O28" s="156"/>
      <c r="P28" s="15"/>
      <c r="Q28" s="15"/>
      <c r="R28" s="156"/>
    </row>
    <row r="29" spans="2:18" x14ac:dyDescent="0.2">
      <c r="B29" s="131"/>
      <c r="C29" s="133"/>
      <c r="D29" s="132"/>
      <c r="E29" s="132"/>
      <c r="F29" s="133"/>
      <c r="H29" s="108">
        <v>21</v>
      </c>
      <c r="I29" s="110" t="s">
        <v>280</v>
      </c>
      <c r="J29" s="112" t="s">
        <v>337</v>
      </c>
      <c r="K29" s="112" t="s">
        <v>338</v>
      </c>
      <c r="L29" s="78">
        <v>16006</v>
      </c>
      <c r="N29" s="156"/>
      <c r="O29" s="156"/>
      <c r="P29" s="15"/>
      <c r="Q29" s="15"/>
      <c r="R29" s="156"/>
    </row>
    <row r="30" spans="2:18" x14ac:dyDescent="0.2">
      <c r="B30" s="131"/>
      <c r="C30" s="133"/>
      <c r="D30" s="132"/>
      <c r="E30" s="132"/>
      <c r="F30" s="133"/>
      <c r="H30" s="108">
        <v>22</v>
      </c>
      <c r="I30" s="110" t="s">
        <v>280</v>
      </c>
      <c r="J30" s="112" t="s">
        <v>187</v>
      </c>
      <c r="K30" s="112" t="s">
        <v>82</v>
      </c>
      <c r="L30" s="78">
        <v>14100</v>
      </c>
      <c r="N30" s="156"/>
      <c r="O30" s="156"/>
      <c r="P30" s="15"/>
      <c r="Q30" s="15"/>
      <c r="R30" s="156"/>
    </row>
    <row r="31" spans="2:18" x14ac:dyDescent="0.2">
      <c r="B31" s="156"/>
      <c r="C31" s="133"/>
      <c r="D31" s="132"/>
      <c r="E31" s="132"/>
      <c r="F31" s="133"/>
      <c r="H31" s="108">
        <v>23</v>
      </c>
      <c r="I31" s="166" t="s">
        <v>29</v>
      </c>
      <c r="J31" s="163" t="s">
        <v>340</v>
      </c>
      <c r="K31" s="163" t="s">
        <v>341</v>
      </c>
      <c r="L31" s="167">
        <v>17042</v>
      </c>
      <c r="N31" s="156"/>
      <c r="O31" s="156"/>
      <c r="P31" s="15"/>
      <c r="Q31" s="15"/>
      <c r="R31" s="156"/>
    </row>
    <row r="32" spans="2:18" x14ac:dyDescent="0.2">
      <c r="B32" s="131"/>
      <c r="C32" s="133"/>
      <c r="D32" s="132"/>
      <c r="E32" s="132"/>
      <c r="F32" s="133"/>
      <c r="H32" s="165">
        <v>24</v>
      </c>
      <c r="I32" s="166" t="s">
        <v>29</v>
      </c>
      <c r="J32" s="163" t="s">
        <v>422</v>
      </c>
      <c r="K32" s="163" t="s">
        <v>66</v>
      </c>
      <c r="L32" s="167">
        <v>14082</v>
      </c>
      <c r="N32" s="156"/>
      <c r="O32" s="133"/>
      <c r="P32" s="132"/>
      <c r="Q32" s="132"/>
      <c r="R32" s="133"/>
    </row>
    <row r="33" spans="2:18" x14ac:dyDescent="0.2">
      <c r="B33" s="156"/>
      <c r="C33" s="133"/>
      <c r="D33" s="132"/>
      <c r="E33" s="132"/>
      <c r="F33" s="133"/>
      <c r="H33" s="108">
        <v>25</v>
      </c>
      <c r="I33" s="110" t="s">
        <v>29</v>
      </c>
      <c r="J33" s="112" t="s">
        <v>216</v>
      </c>
      <c r="K33" s="112" t="s">
        <v>66</v>
      </c>
      <c r="L33" s="78">
        <v>14079</v>
      </c>
      <c r="N33" s="156"/>
      <c r="O33" s="133"/>
      <c r="P33" s="132"/>
      <c r="Q33" s="132"/>
      <c r="R33" s="133"/>
    </row>
    <row r="34" spans="2:18" x14ac:dyDescent="0.2">
      <c r="B34" s="156"/>
      <c r="C34" s="133"/>
      <c r="D34" s="132"/>
      <c r="E34" s="132"/>
      <c r="F34" s="133"/>
      <c r="H34" s="108">
        <v>26</v>
      </c>
      <c r="I34" s="110" t="s">
        <v>280</v>
      </c>
      <c r="J34" s="112" t="s">
        <v>342</v>
      </c>
      <c r="K34" s="112" t="s">
        <v>343</v>
      </c>
      <c r="L34" s="78">
        <v>16137</v>
      </c>
      <c r="N34" s="156"/>
      <c r="O34" s="133"/>
      <c r="P34" s="132"/>
      <c r="Q34" s="132"/>
      <c r="R34" s="133"/>
    </row>
    <row r="35" spans="2:18" x14ac:dyDescent="0.2">
      <c r="B35" s="156"/>
      <c r="C35" s="133"/>
      <c r="D35" s="132"/>
      <c r="E35" s="132"/>
      <c r="F35" s="133"/>
      <c r="H35" s="108">
        <v>27</v>
      </c>
      <c r="I35" s="110" t="s">
        <v>29</v>
      </c>
      <c r="J35" s="112" t="s">
        <v>222</v>
      </c>
      <c r="K35" s="112" t="s">
        <v>90</v>
      </c>
      <c r="L35" s="78">
        <v>14090</v>
      </c>
      <c r="N35" s="156"/>
      <c r="O35" s="133"/>
      <c r="P35" s="132"/>
      <c r="Q35" s="132"/>
      <c r="R35" s="133"/>
    </row>
    <row r="36" spans="2:18" x14ac:dyDescent="0.2">
      <c r="B36" s="156"/>
      <c r="C36" s="133"/>
      <c r="D36" s="132"/>
      <c r="E36" s="132"/>
      <c r="F36" s="133"/>
      <c r="H36" s="108">
        <v>28</v>
      </c>
      <c r="I36" s="110" t="s">
        <v>29</v>
      </c>
      <c r="J36" s="112" t="s">
        <v>278</v>
      </c>
      <c r="K36" s="112" t="s">
        <v>92</v>
      </c>
      <c r="L36" s="78">
        <v>16012</v>
      </c>
      <c r="N36" s="156"/>
      <c r="O36" s="133"/>
      <c r="P36" s="132"/>
      <c r="Q36" s="132"/>
      <c r="R36" s="133"/>
    </row>
    <row r="37" spans="2:18" ht="13.5" thickBot="1" x14ac:dyDescent="0.25">
      <c r="B37" s="156"/>
      <c r="C37" s="133"/>
      <c r="D37" s="132"/>
      <c r="E37" s="132"/>
      <c r="F37" s="133"/>
      <c r="H37" s="109">
        <v>29</v>
      </c>
      <c r="I37" s="111" t="s">
        <v>29</v>
      </c>
      <c r="J37" s="113" t="s">
        <v>218</v>
      </c>
      <c r="K37" s="113" t="s">
        <v>59</v>
      </c>
      <c r="L37" s="79">
        <v>15028</v>
      </c>
      <c r="N37" s="156"/>
      <c r="O37" s="133"/>
      <c r="P37" s="132"/>
      <c r="Q37" s="132"/>
      <c r="R37" s="133"/>
    </row>
    <row r="38" spans="2:18" ht="13.5" thickBot="1" x14ac:dyDescent="0.25">
      <c r="B38" s="131"/>
      <c r="C38" s="71"/>
      <c r="D38" s="67"/>
      <c r="E38" s="67"/>
      <c r="F38" s="77"/>
      <c r="H38" s="14"/>
      <c r="I38" s="71"/>
      <c r="J38" s="80"/>
      <c r="K38" s="80"/>
      <c r="L38" s="81"/>
      <c r="N38" s="14"/>
      <c r="O38" s="71"/>
      <c r="P38" s="80"/>
      <c r="Q38" s="80"/>
      <c r="R38" s="81"/>
    </row>
    <row r="39" spans="2:18" ht="26.25" x14ac:dyDescent="0.4">
      <c r="B39" s="392" t="s">
        <v>381</v>
      </c>
      <c r="C39" s="393"/>
      <c r="D39" s="393"/>
      <c r="E39" s="394"/>
      <c r="F39" s="395"/>
      <c r="H39" s="392" t="s">
        <v>381</v>
      </c>
      <c r="I39" s="393"/>
      <c r="J39" s="393"/>
      <c r="K39" s="394"/>
      <c r="L39" s="395"/>
      <c r="N39" s="392" t="s">
        <v>381</v>
      </c>
      <c r="O39" s="393"/>
      <c r="P39" s="393"/>
      <c r="Q39" s="394"/>
      <c r="R39" s="395"/>
    </row>
    <row r="40" spans="2:18" ht="13.5" thickBot="1" x14ac:dyDescent="0.25">
      <c r="B40" s="152"/>
      <c r="C40" s="58"/>
      <c r="D40" s="21"/>
      <c r="E40" s="65"/>
      <c r="F40" s="60"/>
      <c r="H40" s="152"/>
      <c r="I40" s="58"/>
      <c r="J40" s="21"/>
      <c r="K40" s="65"/>
      <c r="L40" s="60"/>
      <c r="N40" s="152"/>
      <c r="O40" s="58"/>
      <c r="P40" s="21"/>
      <c r="Q40" s="65"/>
      <c r="R40" s="60"/>
    </row>
    <row r="41" spans="2:18" ht="27" thickBot="1" x14ac:dyDescent="0.45">
      <c r="B41" s="55" t="s">
        <v>8</v>
      </c>
      <c r="C41" s="396" t="s">
        <v>243</v>
      </c>
      <c r="D41" s="397"/>
      <c r="E41" s="397"/>
      <c r="F41" s="398"/>
      <c r="H41" s="55" t="s">
        <v>8</v>
      </c>
      <c r="I41" s="396" t="s">
        <v>243</v>
      </c>
      <c r="J41" s="397"/>
      <c r="K41" s="397"/>
      <c r="L41" s="398"/>
      <c r="N41" s="55" t="s">
        <v>8</v>
      </c>
      <c r="O41" s="396" t="s">
        <v>243</v>
      </c>
      <c r="P41" s="397"/>
      <c r="Q41" s="397"/>
      <c r="R41" s="398"/>
    </row>
    <row r="42" spans="2:18" ht="13.5" thickBot="1" x14ac:dyDescent="0.25">
      <c r="B42" s="152"/>
      <c r="C42" s="59"/>
      <c r="D42" s="22"/>
      <c r="E42" s="66"/>
      <c r="F42" s="61"/>
      <c r="H42" s="152"/>
      <c r="I42" s="59"/>
      <c r="J42" s="22"/>
      <c r="K42" s="66"/>
      <c r="L42" s="61"/>
      <c r="N42" s="152"/>
      <c r="O42" s="59"/>
      <c r="P42" s="22"/>
      <c r="Q42" s="66"/>
      <c r="R42" s="61"/>
    </row>
    <row r="43" spans="2:18" ht="27" customHeight="1" thickBot="1" x14ac:dyDescent="0.45">
      <c r="B43" s="55" t="s">
        <v>10</v>
      </c>
      <c r="C43" s="399" t="s">
        <v>16</v>
      </c>
      <c r="D43" s="400"/>
      <c r="E43" s="400"/>
      <c r="F43" s="401"/>
      <c r="H43" s="55" t="s">
        <v>10</v>
      </c>
      <c r="I43" s="399" t="s">
        <v>382</v>
      </c>
      <c r="J43" s="400"/>
      <c r="K43" s="400"/>
      <c r="L43" s="401"/>
      <c r="N43" s="55" t="s">
        <v>10</v>
      </c>
      <c r="O43" s="399" t="s">
        <v>383</v>
      </c>
      <c r="P43" s="400"/>
      <c r="Q43" s="400"/>
      <c r="R43" s="401"/>
    </row>
    <row r="44" spans="2:18" ht="24.95" customHeight="1" x14ac:dyDescent="0.2">
      <c r="B44" s="63" t="s">
        <v>43</v>
      </c>
      <c r="C44" s="402" t="s">
        <v>178</v>
      </c>
      <c r="D44" s="403"/>
      <c r="E44" s="403"/>
      <c r="F44" s="404"/>
      <c r="H44" s="63" t="s">
        <v>43</v>
      </c>
      <c r="I44" s="402" t="s">
        <v>390</v>
      </c>
      <c r="J44" s="403"/>
      <c r="K44" s="403"/>
      <c r="L44" s="404"/>
      <c r="N44" s="63" t="s">
        <v>43</v>
      </c>
      <c r="O44" s="402" t="s">
        <v>391</v>
      </c>
      <c r="P44" s="403"/>
      <c r="Q44" s="403"/>
      <c r="R44" s="404"/>
    </row>
    <row r="45" spans="2:18" x14ac:dyDescent="0.2">
      <c r="B45" s="72" t="s">
        <v>11</v>
      </c>
      <c r="C45" s="73" t="s">
        <v>12</v>
      </c>
      <c r="D45" s="405" t="s">
        <v>13</v>
      </c>
      <c r="E45" s="406"/>
      <c r="F45" s="74" t="s">
        <v>14</v>
      </c>
      <c r="H45" s="72" t="s">
        <v>11</v>
      </c>
      <c r="I45" s="73" t="s">
        <v>12</v>
      </c>
      <c r="J45" s="405" t="s">
        <v>13</v>
      </c>
      <c r="K45" s="406"/>
      <c r="L45" s="74" t="s">
        <v>14</v>
      </c>
      <c r="N45" s="72" t="s">
        <v>11</v>
      </c>
      <c r="O45" s="73" t="s">
        <v>12</v>
      </c>
      <c r="P45" s="405" t="s">
        <v>13</v>
      </c>
      <c r="Q45" s="406"/>
      <c r="R45" s="74" t="s">
        <v>14</v>
      </c>
    </row>
    <row r="46" spans="2:18" x14ac:dyDescent="0.2">
      <c r="B46" s="152" t="s">
        <v>15</v>
      </c>
      <c r="C46" s="129" t="s">
        <v>29</v>
      </c>
      <c r="D46" s="68" t="s">
        <v>127</v>
      </c>
      <c r="E46" s="68" t="s">
        <v>96</v>
      </c>
      <c r="F46" s="75">
        <v>26074</v>
      </c>
      <c r="H46" s="152" t="s">
        <v>15</v>
      </c>
      <c r="I46" s="129" t="s">
        <v>29</v>
      </c>
      <c r="J46" s="68" t="s">
        <v>432</v>
      </c>
      <c r="K46" s="68" t="s">
        <v>433</v>
      </c>
      <c r="L46" s="75">
        <v>12038</v>
      </c>
      <c r="N46" s="152" t="s">
        <v>15</v>
      </c>
      <c r="O46" s="129" t="s">
        <v>29</v>
      </c>
      <c r="P46" s="68" t="s">
        <v>449</v>
      </c>
      <c r="Q46" s="68" t="s">
        <v>67</v>
      </c>
      <c r="R46" s="75">
        <v>16075</v>
      </c>
    </row>
    <row r="47" spans="2:18" x14ac:dyDescent="0.2">
      <c r="B47" s="152">
        <v>2</v>
      </c>
      <c r="C47" s="129" t="s">
        <v>29</v>
      </c>
      <c r="D47" s="68" t="s">
        <v>68</v>
      </c>
      <c r="E47" s="68" t="s">
        <v>64</v>
      </c>
      <c r="F47" s="75">
        <v>25092</v>
      </c>
      <c r="H47" s="152">
        <v>2</v>
      </c>
      <c r="I47" s="129" t="s">
        <v>29</v>
      </c>
      <c r="J47" s="68" t="s">
        <v>423</v>
      </c>
      <c r="K47" s="68" t="s">
        <v>65</v>
      </c>
      <c r="L47" s="75">
        <v>12033</v>
      </c>
      <c r="N47" s="152">
        <v>2</v>
      </c>
      <c r="O47" s="129" t="s">
        <v>29</v>
      </c>
      <c r="P47" s="68" t="s">
        <v>450</v>
      </c>
      <c r="Q47" s="68" t="s">
        <v>451</v>
      </c>
      <c r="R47" s="75">
        <v>18012</v>
      </c>
    </row>
    <row r="48" spans="2:18" x14ac:dyDescent="0.2">
      <c r="B48" s="152">
        <v>3</v>
      </c>
      <c r="C48" s="129" t="s">
        <v>29</v>
      </c>
      <c r="D48" s="68" t="s">
        <v>84</v>
      </c>
      <c r="E48" s="68" t="s">
        <v>69</v>
      </c>
      <c r="F48" s="75">
        <v>96100</v>
      </c>
      <c r="H48" s="152">
        <v>3</v>
      </c>
      <c r="I48" s="129" t="s">
        <v>280</v>
      </c>
      <c r="J48" s="68" t="s">
        <v>424</v>
      </c>
      <c r="K48" s="68" t="s">
        <v>403</v>
      </c>
      <c r="L48" s="75">
        <v>12030</v>
      </c>
      <c r="N48" s="115">
        <v>3</v>
      </c>
      <c r="O48" s="114" t="s">
        <v>29</v>
      </c>
      <c r="P48" s="112" t="s">
        <v>452</v>
      </c>
      <c r="Q48" s="112" t="s">
        <v>338</v>
      </c>
      <c r="R48" s="116">
        <v>18013</v>
      </c>
    </row>
    <row r="49" spans="2:18" x14ac:dyDescent="0.2">
      <c r="B49" s="152">
        <v>4</v>
      </c>
      <c r="C49" s="129" t="s">
        <v>280</v>
      </c>
      <c r="D49" s="68" t="s">
        <v>86</v>
      </c>
      <c r="E49" s="68" t="s">
        <v>80</v>
      </c>
      <c r="F49" s="75">
        <v>96099</v>
      </c>
      <c r="H49" s="152">
        <v>4</v>
      </c>
      <c r="I49" s="129" t="s">
        <v>29</v>
      </c>
      <c r="J49" s="68" t="s">
        <v>425</v>
      </c>
      <c r="K49" s="68" t="s">
        <v>94</v>
      </c>
      <c r="L49" s="75">
        <v>15011</v>
      </c>
      <c r="N49" s="152">
        <v>4</v>
      </c>
      <c r="O49" s="114" t="s">
        <v>280</v>
      </c>
      <c r="P49" s="112" t="s">
        <v>453</v>
      </c>
      <c r="Q49" s="112" t="s">
        <v>49</v>
      </c>
      <c r="R49" s="116">
        <v>18008</v>
      </c>
    </row>
    <row r="50" spans="2:18" x14ac:dyDescent="0.2">
      <c r="B50" s="152">
        <v>5</v>
      </c>
      <c r="C50" s="129" t="s">
        <v>29</v>
      </c>
      <c r="D50" s="68" t="s">
        <v>283</v>
      </c>
      <c r="E50" s="68" t="s">
        <v>51</v>
      </c>
      <c r="F50" s="75">
        <v>27085</v>
      </c>
      <c r="H50" s="152">
        <v>5</v>
      </c>
      <c r="I50" s="129" t="s">
        <v>280</v>
      </c>
      <c r="J50" s="68" t="s">
        <v>426</v>
      </c>
      <c r="K50" s="68" t="s">
        <v>427</v>
      </c>
      <c r="L50" s="75">
        <v>15010</v>
      </c>
      <c r="N50" s="115">
        <v>5</v>
      </c>
      <c r="O50" s="114" t="s">
        <v>280</v>
      </c>
      <c r="P50" s="112" t="s">
        <v>454</v>
      </c>
      <c r="Q50" s="112" t="s">
        <v>80</v>
      </c>
      <c r="R50" s="116">
        <v>18020</v>
      </c>
    </row>
    <row r="51" spans="2:18" x14ac:dyDescent="0.2">
      <c r="B51" s="152">
        <v>6</v>
      </c>
      <c r="C51" s="129" t="s">
        <v>29</v>
      </c>
      <c r="D51" s="68" t="s">
        <v>97</v>
      </c>
      <c r="E51" s="68" t="s">
        <v>98</v>
      </c>
      <c r="F51" s="75">
        <v>11027</v>
      </c>
      <c r="H51" s="152">
        <v>6</v>
      </c>
      <c r="I51" s="129" t="s">
        <v>280</v>
      </c>
      <c r="J51" s="68" t="s">
        <v>428</v>
      </c>
      <c r="K51" s="68" t="s">
        <v>429</v>
      </c>
      <c r="L51" s="75">
        <v>15034</v>
      </c>
      <c r="N51" s="152">
        <v>6</v>
      </c>
      <c r="O51" s="114" t="s">
        <v>280</v>
      </c>
      <c r="P51" s="112" t="s">
        <v>455</v>
      </c>
      <c r="Q51" s="112" t="s">
        <v>48</v>
      </c>
      <c r="R51" s="116">
        <v>18009</v>
      </c>
    </row>
    <row r="52" spans="2:18" x14ac:dyDescent="0.2">
      <c r="B52" s="152">
        <v>7</v>
      </c>
      <c r="C52" s="129" t="s">
        <v>29</v>
      </c>
      <c r="D52" s="68" t="s">
        <v>99</v>
      </c>
      <c r="E52" s="68" t="s">
        <v>54</v>
      </c>
      <c r="F52" s="75">
        <v>21851</v>
      </c>
      <c r="H52" s="152">
        <v>7</v>
      </c>
      <c r="I52" s="129" t="s">
        <v>29</v>
      </c>
      <c r="J52" s="68" t="s">
        <v>430</v>
      </c>
      <c r="K52" s="68" t="s">
        <v>67</v>
      </c>
      <c r="L52" s="75">
        <v>15027</v>
      </c>
      <c r="N52" s="115">
        <v>7</v>
      </c>
      <c r="O52" s="114" t="s">
        <v>280</v>
      </c>
      <c r="P52" s="112" t="s">
        <v>456</v>
      </c>
      <c r="Q52" s="112" t="s">
        <v>83</v>
      </c>
      <c r="R52" s="116">
        <v>16072</v>
      </c>
    </row>
    <row r="53" spans="2:18" x14ac:dyDescent="0.2">
      <c r="B53" s="152">
        <v>8</v>
      </c>
      <c r="C53" s="129" t="s">
        <v>280</v>
      </c>
      <c r="D53" s="68" t="s">
        <v>179</v>
      </c>
      <c r="E53" s="68" t="s">
        <v>151</v>
      </c>
      <c r="F53" s="75">
        <v>17092</v>
      </c>
      <c r="H53" s="152">
        <v>8</v>
      </c>
      <c r="I53" s="129" t="s">
        <v>29</v>
      </c>
      <c r="J53" s="68" t="s">
        <v>431</v>
      </c>
      <c r="K53" s="68" t="s">
        <v>79</v>
      </c>
      <c r="L53" s="75">
        <v>17051</v>
      </c>
      <c r="N53" s="152">
        <v>8</v>
      </c>
      <c r="O53" s="114" t="s">
        <v>280</v>
      </c>
      <c r="P53" s="112" t="s">
        <v>457</v>
      </c>
      <c r="Q53" s="112" t="s">
        <v>64</v>
      </c>
      <c r="R53" s="116">
        <v>18010</v>
      </c>
    </row>
    <row r="54" spans="2:18" x14ac:dyDescent="0.2">
      <c r="B54" s="152">
        <v>9</v>
      </c>
      <c r="C54" s="129" t="s">
        <v>280</v>
      </c>
      <c r="D54" s="68" t="s">
        <v>179</v>
      </c>
      <c r="E54" s="68" t="s">
        <v>82</v>
      </c>
      <c r="F54" s="75">
        <v>15063</v>
      </c>
      <c r="H54" s="152">
        <v>9</v>
      </c>
      <c r="I54" s="129" t="s">
        <v>280</v>
      </c>
      <c r="J54" s="68" t="s">
        <v>434</v>
      </c>
      <c r="K54" s="68" t="s">
        <v>435</v>
      </c>
      <c r="L54" s="75">
        <v>12037</v>
      </c>
      <c r="N54" s="115">
        <v>9</v>
      </c>
      <c r="O54" s="114" t="s">
        <v>280</v>
      </c>
      <c r="P54" s="112" t="s">
        <v>458</v>
      </c>
      <c r="Q54" s="112" t="s">
        <v>83</v>
      </c>
      <c r="R54" s="116">
        <v>18011</v>
      </c>
    </row>
    <row r="55" spans="2:18" x14ac:dyDescent="0.2">
      <c r="B55" s="152">
        <v>10</v>
      </c>
      <c r="C55" s="129" t="s">
        <v>280</v>
      </c>
      <c r="D55" s="68" t="s">
        <v>179</v>
      </c>
      <c r="E55" s="68" t="s">
        <v>142</v>
      </c>
      <c r="F55" s="75">
        <v>98373</v>
      </c>
      <c r="H55" s="152">
        <v>10</v>
      </c>
      <c r="I55" s="129" t="s">
        <v>280</v>
      </c>
      <c r="J55" s="68" t="s">
        <v>436</v>
      </c>
      <c r="K55" s="68" t="s">
        <v>78</v>
      </c>
      <c r="L55" s="75">
        <v>12080</v>
      </c>
      <c r="N55" s="152">
        <v>10</v>
      </c>
      <c r="O55" s="114" t="s">
        <v>29</v>
      </c>
      <c r="P55" s="112" t="s">
        <v>459</v>
      </c>
      <c r="Q55" s="112" t="s">
        <v>47</v>
      </c>
      <c r="R55" s="116">
        <v>16077</v>
      </c>
    </row>
    <row r="56" spans="2:18" x14ac:dyDescent="0.2">
      <c r="B56" s="152">
        <v>11</v>
      </c>
      <c r="C56" s="129" t="s">
        <v>29</v>
      </c>
      <c r="D56" s="68" t="s">
        <v>162</v>
      </c>
      <c r="E56" s="68" t="s">
        <v>72</v>
      </c>
      <c r="F56" s="75">
        <v>25033</v>
      </c>
      <c r="H56" s="152">
        <v>11</v>
      </c>
      <c r="I56" s="129" t="s">
        <v>29</v>
      </c>
      <c r="J56" s="68" t="s">
        <v>437</v>
      </c>
      <c r="K56" s="68" t="s">
        <v>67</v>
      </c>
      <c r="L56" s="75">
        <v>15033</v>
      </c>
      <c r="N56" s="115">
        <v>11</v>
      </c>
      <c r="O56" s="114" t="s">
        <v>280</v>
      </c>
      <c r="P56" s="112" t="s">
        <v>460</v>
      </c>
      <c r="Q56" s="112" t="s">
        <v>461</v>
      </c>
      <c r="R56" s="116">
        <v>18014</v>
      </c>
    </row>
    <row r="57" spans="2:18" x14ac:dyDescent="0.2">
      <c r="B57" s="152">
        <v>12</v>
      </c>
      <c r="C57" s="129" t="s">
        <v>29</v>
      </c>
      <c r="D57" s="68" t="s">
        <v>111</v>
      </c>
      <c r="E57" s="68" t="s">
        <v>92</v>
      </c>
      <c r="F57" s="75">
        <v>26075</v>
      </c>
      <c r="H57" s="152">
        <v>12</v>
      </c>
      <c r="I57" s="129" t="s">
        <v>280</v>
      </c>
      <c r="J57" s="68" t="s">
        <v>438</v>
      </c>
      <c r="K57" s="68" t="s">
        <v>53</v>
      </c>
      <c r="L57" s="75">
        <v>16124</v>
      </c>
      <c r="N57" s="152">
        <v>12</v>
      </c>
      <c r="O57" s="114" t="s">
        <v>280</v>
      </c>
      <c r="P57" s="112" t="s">
        <v>462</v>
      </c>
      <c r="Q57" s="112" t="s">
        <v>463</v>
      </c>
      <c r="R57" s="116">
        <v>16079</v>
      </c>
    </row>
    <row r="58" spans="2:18" x14ac:dyDescent="0.2">
      <c r="B58" s="152">
        <v>13</v>
      </c>
      <c r="C58" s="129" t="s">
        <v>29</v>
      </c>
      <c r="D58" s="68" t="s">
        <v>113</v>
      </c>
      <c r="E58" s="68" t="s">
        <v>88</v>
      </c>
      <c r="F58" s="75">
        <v>27083</v>
      </c>
      <c r="H58" s="152">
        <v>13</v>
      </c>
      <c r="I58" s="129" t="s">
        <v>280</v>
      </c>
      <c r="J58" s="68" t="s">
        <v>439</v>
      </c>
      <c r="K58" s="68" t="s">
        <v>48</v>
      </c>
      <c r="L58" s="75">
        <v>12085</v>
      </c>
      <c r="N58" s="115">
        <v>13</v>
      </c>
      <c r="O58" s="114" t="s">
        <v>280</v>
      </c>
      <c r="P58" s="112" t="s">
        <v>464</v>
      </c>
      <c r="Q58" s="112" t="s">
        <v>80</v>
      </c>
      <c r="R58" s="116">
        <v>18022</v>
      </c>
    </row>
    <row r="59" spans="2:18" x14ac:dyDescent="0.2">
      <c r="B59" s="152">
        <v>14</v>
      </c>
      <c r="C59" s="129" t="s">
        <v>29</v>
      </c>
      <c r="D59" s="68" t="s">
        <v>127</v>
      </c>
      <c r="E59" s="68" t="s">
        <v>59</v>
      </c>
      <c r="F59" s="75">
        <v>27069</v>
      </c>
      <c r="H59" s="152">
        <v>14</v>
      </c>
      <c r="I59" s="129" t="s">
        <v>29</v>
      </c>
      <c r="J59" s="68" t="s">
        <v>440</v>
      </c>
      <c r="K59" s="68" t="s">
        <v>64</v>
      </c>
      <c r="L59" s="75">
        <v>16123</v>
      </c>
      <c r="N59" s="152">
        <v>14</v>
      </c>
      <c r="O59" s="114" t="s">
        <v>280</v>
      </c>
      <c r="P59" s="112" t="s">
        <v>465</v>
      </c>
      <c r="Q59" s="112" t="s">
        <v>466</v>
      </c>
      <c r="R59" s="116">
        <v>18015</v>
      </c>
    </row>
    <row r="60" spans="2:18" x14ac:dyDescent="0.2">
      <c r="B60" s="152">
        <v>15</v>
      </c>
      <c r="C60" s="129" t="s">
        <v>29</v>
      </c>
      <c r="D60" s="68" t="s">
        <v>158</v>
      </c>
      <c r="E60" s="68" t="s">
        <v>66</v>
      </c>
      <c r="F60" s="75">
        <v>22007</v>
      </c>
      <c r="H60" s="152">
        <v>15</v>
      </c>
      <c r="I60" s="129" t="s">
        <v>29</v>
      </c>
      <c r="J60" s="68" t="s">
        <v>441</v>
      </c>
      <c r="K60" s="68" t="s">
        <v>55</v>
      </c>
      <c r="L60" s="75">
        <v>12036</v>
      </c>
      <c r="N60" s="115">
        <v>15</v>
      </c>
      <c r="O60" s="114" t="s">
        <v>29</v>
      </c>
      <c r="P60" s="112" t="s">
        <v>467</v>
      </c>
      <c r="Q60" s="112" t="s">
        <v>468</v>
      </c>
      <c r="R60" s="116">
        <v>18023</v>
      </c>
    </row>
    <row r="61" spans="2:18" x14ac:dyDescent="0.2">
      <c r="B61" s="152">
        <v>16</v>
      </c>
      <c r="C61" s="129" t="s">
        <v>29</v>
      </c>
      <c r="D61" s="68" t="s">
        <v>146</v>
      </c>
      <c r="E61" s="68" t="s">
        <v>67</v>
      </c>
      <c r="F61" s="75">
        <v>97232</v>
      </c>
      <c r="H61" s="152">
        <v>16</v>
      </c>
      <c r="I61" s="129" t="s">
        <v>29</v>
      </c>
      <c r="J61" s="68" t="s">
        <v>442</v>
      </c>
      <c r="K61" s="68" t="s">
        <v>64</v>
      </c>
      <c r="L61" s="75">
        <v>12042</v>
      </c>
      <c r="N61" s="152">
        <v>16</v>
      </c>
      <c r="O61" s="114" t="s">
        <v>280</v>
      </c>
      <c r="P61" s="112" t="s">
        <v>469</v>
      </c>
      <c r="Q61" s="112" t="s">
        <v>80</v>
      </c>
      <c r="R61" s="116">
        <v>18024</v>
      </c>
    </row>
    <row r="62" spans="2:18" x14ac:dyDescent="0.2">
      <c r="B62" s="152">
        <v>17</v>
      </c>
      <c r="C62" s="129" t="s">
        <v>29</v>
      </c>
      <c r="D62" s="68" t="s">
        <v>146</v>
      </c>
      <c r="E62" s="68" t="s">
        <v>47</v>
      </c>
      <c r="F62" s="75">
        <v>96200</v>
      </c>
      <c r="H62" s="152">
        <v>17</v>
      </c>
      <c r="I62" s="129" t="s">
        <v>29</v>
      </c>
      <c r="J62" s="68" t="s">
        <v>443</v>
      </c>
      <c r="K62" s="68" t="s">
        <v>60</v>
      </c>
      <c r="L62" s="75">
        <v>14025</v>
      </c>
      <c r="N62" s="115">
        <v>17</v>
      </c>
      <c r="O62" s="114" t="s">
        <v>29</v>
      </c>
      <c r="P62" s="112" t="s">
        <v>470</v>
      </c>
      <c r="Q62" s="112" t="s">
        <v>67</v>
      </c>
      <c r="R62" s="116">
        <v>16082</v>
      </c>
    </row>
    <row r="63" spans="2:18" x14ac:dyDescent="0.2">
      <c r="B63" s="161">
        <v>18</v>
      </c>
      <c r="C63" s="168" t="s">
        <v>280</v>
      </c>
      <c r="D63" s="169" t="s">
        <v>147</v>
      </c>
      <c r="E63" s="169" t="s">
        <v>128</v>
      </c>
      <c r="F63" s="170">
        <v>96213</v>
      </c>
      <c r="H63" s="152">
        <v>18</v>
      </c>
      <c r="I63" s="129" t="s">
        <v>280</v>
      </c>
      <c r="J63" s="68" t="s">
        <v>444</v>
      </c>
      <c r="K63" s="68" t="s">
        <v>445</v>
      </c>
      <c r="L63" s="75">
        <v>16109</v>
      </c>
      <c r="N63" s="152">
        <v>18</v>
      </c>
      <c r="O63" s="114" t="s">
        <v>280</v>
      </c>
      <c r="P63" s="112" t="s">
        <v>471</v>
      </c>
      <c r="Q63" s="112" t="s">
        <v>58</v>
      </c>
      <c r="R63" s="116">
        <v>16083</v>
      </c>
    </row>
    <row r="64" spans="2:18" ht="13.5" thickBot="1" x14ac:dyDescent="0.25">
      <c r="B64" s="153">
        <v>19</v>
      </c>
      <c r="C64" s="154" t="s">
        <v>29</v>
      </c>
      <c r="D64" s="102" t="s">
        <v>281</v>
      </c>
      <c r="E64" s="102" t="s">
        <v>282</v>
      </c>
      <c r="F64" s="155">
        <v>15068</v>
      </c>
      <c r="H64" s="152">
        <v>19</v>
      </c>
      <c r="I64" s="129" t="s">
        <v>29</v>
      </c>
      <c r="J64" s="68" t="s">
        <v>446</v>
      </c>
      <c r="K64" s="68" t="s">
        <v>79</v>
      </c>
      <c r="L64" s="75">
        <v>12079</v>
      </c>
      <c r="N64" s="115">
        <v>19</v>
      </c>
      <c r="O64" s="114" t="s">
        <v>280</v>
      </c>
      <c r="P64" s="112" t="s">
        <v>471</v>
      </c>
      <c r="Q64" s="112" t="s">
        <v>62</v>
      </c>
      <c r="R64" s="116">
        <v>18025</v>
      </c>
    </row>
    <row r="65" spans="2:18" x14ac:dyDescent="0.2">
      <c r="B65" s="133"/>
      <c r="C65" s="133"/>
      <c r="D65" s="133"/>
      <c r="E65" s="133"/>
      <c r="F65" s="133"/>
      <c r="H65" s="152">
        <v>20</v>
      </c>
      <c r="I65" s="129" t="s">
        <v>29</v>
      </c>
      <c r="J65" s="68" t="s">
        <v>447</v>
      </c>
      <c r="K65" s="68" t="s">
        <v>92</v>
      </c>
      <c r="L65" s="75">
        <v>17080</v>
      </c>
      <c r="N65" s="152">
        <v>20</v>
      </c>
      <c r="O65" s="114" t="s">
        <v>29</v>
      </c>
      <c r="P65" s="112" t="s">
        <v>472</v>
      </c>
      <c r="Q65" s="112" t="s">
        <v>55</v>
      </c>
      <c r="R65" s="116">
        <v>16084</v>
      </c>
    </row>
    <row r="66" spans="2:18" ht="13.5" thickBot="1" x14ac:dyDescent="0.25">
      <c r="B66" s="133"/>
      <c r="C66" s="133"/>
      <c r="D66" s="133"/>
      <c r="E66" s="133"/>
      <c r="F66" s="133"/>
      <c r="H66" s="153">
        <v>21</v>
      </c>
      <c r="I66" s="130" t="s">
        <v>29</v>
      </c>
      <c r="J66" s="69" t="s">
        <v>448</v>
      </c>
      <c r="K66" s="69" t="s">
        <v>124</v>
      </c>
      <c r="L66" s="76">
        <v>12083</v>
      </c>
      <c r="N66" s="115">
        <v>21</v>
      </c>
      <c r="O66" s="114" t="s">
        <v>29</v>
      </c>
      <c r="P66" s="112" t="s">
        <v>473</v>
      </c>
      <c r="Q66" s="112" t="s">
        <v>46</v>
      </c>
      <c r="R66" s="116">
        <v>18005</v>
      </c>
    </row>
    <row r="67" spans="2:18" x14ac:dyDescent="0.2">
      <c r="B67" s="133"/>
      <c r="C67" s="133"/>
      <c r="D67" s="133"/>
      <c r="E67" s="133"/>
      <c r="F67" s="133"/>
      <c r="H67" s="131"/>
      <c r="I67" s="133"/>
      <c r="J67" s="132"/>
      <c r="K67" s="132"/>
      <c r="L67" s="133"/>
      <c r="N67" s="152">
        <v>22</v>
      </c>
      <c r="O67" s="114" t="s">
        <v>29</v>
      </c>
      <c r="P67" s="112" t="s">
        <v>474</v>
      </c>
      <c r="Q67" s="112" t="s">
        <v>56</v>
      </c>
      <c r="R67" s="116">
        <v>16086</v>
      </c>
    </row>
    <row r="68" spans="2:18" x14ac:dyDescent="0.2">
      <c r="B68" s="131"/>
      <c r="C68" s="131"/>
      <c r="D68" s="15"/>
      <c r="E68" s="15"/>
      <c r="F68" s="131"/>
      <c r="H68" s="131"/>
      <c r="I68" s="133"/>
      <c r="J68" s="132"/>
      <c r="K68" s="132"/>
      <c r="L68" s="133"/>
      <c r="N68" s="115">
        <v>23</v>
      </c>
      <c r="O68" s="114" t="s">
        <v>29</v>
      </c>
      <c r="P68" s="112" t="s">
        <v>474</v>
      </c>
      <c r="Q68" s="112" t="s">
        <v>57</v>
      </c>
      <c r="R68" s="116">
        <v>18026</v>
      </c>
    </row>
    <row r="69" spans="2:18" x14ac:dyDescent="0.2">
      <c r="B69" s="14"/>
      <c r="C69" s="71"/>
      <c r="D69" s="67"/>
      <c r="E69" s="67"/>
      <c r="F69" s="77"/>
      <c r="H69" s="81"/>
      <c r="I69" s="81"/>
      <c r="J69" s="81"/>
      <c r="K69" s="81"/>
      <c r="L69" s="81"/>
      <c r="N69" s="152">
        <v>24</v>
      </c>
      <c r="O69" s="114" t="s">
        <v>29</v>
      </c>
      <c r="P69" s="112" t="s">
        <v>475</v>
      </c>
      <c r="Q69" s="112" t="s">
        <v>79</v>
      </c>
      <c r="R69" s="116">
        <v>18027</v>
      </c>
    </row>
    <row r="70" spans="2:18" x14ac:dyDescent="0.2">
      <c r="B70" s="14"/>
      <c r="C70" s="71"/>
      <c r="D70" s="67"/>
      <c r="E70" s="67"/>
      <c r="F70" s="77"/>
      <c r="H70" s="81"/>
      <c r="I70" s="81"/>
      <c r="J70" s="81"/>
      <c r="K70" s="81"/>
      <c r="L70" s="81"/>
      <c r="N70" s="152">
        <v>25</v>
      </c>
      <c r="O70" s="114" t="s">
        <v>280</v>
      </c>
      <c r="P70" s="112" t="s">
        <v>476</v>
      </c>
      <c r="Q70" s="112" t="s">
        <v>477</v>
      </c>
      <c r="R70" s="116">
        <v>18028</v>
      </c>
    </row>
    <row r="71" spans="2:18" x14ac:dyDescent="0.2">
      <c r="B71" s="14"/>
      <c r="C71" s="71"/>
      <c r="D71" s="67"/>
      <c r="E71" s="67"/>
      <c r="F71" s="77"/>
      <c r="H71" s="81"/>
      <c r="N71" s="152">
        <v>26</v>
      </c>
      <c r="O71" s="114" t="s">
        <v>29</v>
      </c>
      <c r="P71" s="112" t="s">
        <v>478</v>
      </c>
      <c r="Q71" s="112" t="s">
        <v>67</v>
      </c>
      <c r="R71" s="116">
        <v>18016</v>
      </c>
    </row>
    <row r="72" spans="2:18" x14ac:dyDescent="0.2">
      <c r="B72" s="156"/>
      <c r="C72" s="71"/>
      <c r="D72" s="67"/>
      <c r="E72" s="67"/>
      <c r="F72" s="77"/>
      <c r="H72" s="81"/>
      <c r="I72" s="81"/>
      <c r="J72" s="81"/>
      <c r="K72" s="81"/>
      <c r="L72" s="81"/>
      <c r="N72" s="152">
        <v>27</v>
      </c>
      <c r="O72" s="114" t="s">
        <v>29</v>
      </c>
      <c r="P72" s="112" t="s">
        <v>479</v>
      </c>
      <c r="Q72" s="112" t="s">
        <v>90</v>
      </c>
      <c r="R72" s="116">
        <v>18029</v>
      </c>
    </row>
    <row r="73" spans="2:18" x14ac:dyDescent="0.2">
      <c r="B73" s="156"/>
      <c r="C73" s="71"/>
      <c r="D73" s="67"/>
      <c r="E73" s="67"/>
      <c r="F73" s="77"/>
      <c r="H73" s="81"/>
      <c r="I73" s="81"/>
      <c r="J73" s="81"/>
      <c r="K73" s="81"/>
      <c r="L73" s="81"/>
      <c r="N73" s="152">
        <v>28</v>
      </c>
      <c r="O73" s="114" t="s">
        <v>29</v>
      </c>
      <c r="P73" s="112" t="s">
        <v>480</v>
      </c>
      <c r="Q73" s="112" t="s">
        <v>481</v>
      </c>
      <c r="R73" s="116">
        <v>18017</v>
      </c>
    </row>
    <row r="74" spans="2:18" x14ac:dyDescent="0.2">
      <c r="B74" s="156"/>
      <c r="C74" s="71"/>
      <c r="D74" s="67"/>
      <c r="E74" s="67"/>
      <c r="F74" s="77"/>
      <c r="H74" s="81"/>
      <c r="I74" s="81"/>
      <c r="J74" s="81"/>
      <c r="K74" s="81"/>
      <c r="L74" s="81"/>
      <c r="N74" s="152">
        <v>29</v>
      </c>
      <c r="O74" s="114" t="s">
        <v>280</v>
      </c>
      <c r="P74" s="112" t="s">
        <v>482</v>
      </c>
      <c r="Q74" s="112" t="s">
        <v>483</v>
      </c>
      <c r="R74" s="116">
        <v>16095</v>
      </c>
    </row>
    <row r="75" spans="2:18" x14ac:dyDescent="0.2">
      <c r="B75" s="156"/>
      <c r="C75" s="71"/>
      <c r="D75" s="67"/>
      <c r="E75" s="67"/>
      <c r="F75" s="77"/>
      <c r="H75" s="81"/>
      <c r="I75" s="81"/>
      <c r="J75" s="81"/>
      <c r="K75" s="81"/>
      <c r="L75" s="81"/>
      <c r="N75" s="152">
        <v>30</v>
      </c>
      <c r="O75" s="114" t="s">
        <v>280</v>
      </c>
      <c r="P75" s="112" t="s">
        <v>484</v>
      </c>
      <c r="Q75" s="112" t="s">
        <v>49</v>
      </c>
      <c r="R75" s="116">
        <v>18018</v>
      </c>
    </row>
    <row r="76" spans="2:18" x14ac:dyDescent="0.2">
      <c r="B76" s="156"/>
      <c r="C76" s="71"/>
      <c r="D76" s="67"/>
      <c r="E76" s="67"/>
      <c r="F76" s="77"/>
      <c r="H76" s="81"/>
      <c r="I76" s="81"/>
      <c r="J76" s="81"/>
      <c r="K76" s="81"/>
      <c r="L76" s="81"/>
      <c r="N76" s="152">
        <v>31</v>
      </c>
      <c r="O76" s="114" t="s">
        <v>280</v>
      </c>
      <c r="P76" s="112" t="s">
        <v>485</v>
      </c>
      <c r="Q76" s="112" t="s">
        <v>486</v>
      </c>
      <c r="R76" s="116">
        <v>18031</v>
      </c>
    </row>
    <row r="77" spans="2:18" x14ac:dyDescent="0.2">
      <c r="B77" s="156"/>
      <c r="C77" s="71"/>
      <c r="D77" s="67"/>
      <c r="E77" s="67"/>
      <c r="F77" s="77"/>
      <c r="H77" s="81"/>
      <c r="I77" s="81"/>
      <c r="J77" s="81"/>
      <c r="K77" s="81"/>
      <c r="L77" s="81"/>
      <c r="N77" s="152">
        <v>32</v>
      </c>
      <c r="O77" s="114" t="s">
        <v>29</v>
      </c>
      <c r="P77" s="112" t="s">
        <v>487</v>
      </c>
      <c r="Q77" s="112" t="s">
        <v>488</v>
      </c>
      <c r="R77" s="116">
        <v>17084</v>
      </c>
    </row>
    <row r="78" spans="2:18" x14ac:dyDescent="0.2">
      <c r="B78" s="156"/>
      <c r="C78" s="71"/>
      <c r="D78" s="67"/>
      <c r="E78" s="67"/>
      <c r="F78" s="77"/>
      <c r="H78" s="81"/>
      <c r="I78" s="81"/>
      <c r="J78" s="81"/>
      <c r="K78" s="81"/>
      <c r="L78" s="81"/>
      <c r="N78" s="152">
        <v>33</v>
      </c>
      <c r="O78" s="114" t="s">
        <v>29</v>
      </c>
      <c r="P78" s="112" t="s">
        <v>487</v>
      </c>
      <c r="Q78" s="112" t="s">
        <v>489</v>
      </c>
      <c r="R78" s="116">
        <v>18032</v>
      </c>
    </row>
    <row r="79" spans="2:18" x14ac:dyDescent="0.2">
      <c r="B79" s="156"/>
      <c r="C79" s="71"/>
      <c r="D79" s="67"/>
      <c r="E79" s="67"/>
      <c r="F79" s="77"/>
      <c r="H79" s="81"/>
      <c r="I79" s="81"/>
      <c r="J79" s="81"/>
      <c r="K79" s="81"/>
      <c r="L79" s="81"/>
      <c r="N79" s="152">
        <v>34</v>
      </c>
      <c r="O79" s="114" t="s">
        <v>29</v>
      </c>
      <c r="P79" s="112" t="s">
        <v>490</v>
      </c>
      <c r="Q79" s="112" t="s">
        <v>66</v>
      </c>
      <c r="R79" s="116">
        <v>18030</v>
      </c>
    </row>
    <row r="80" spans="2:18" x14ac:dyDescent="0.2">
      <c r="B80" s="156"/>
      <c r="C80" s="71"/>
      <c r="D80" s="67"/>
      <c r="E80" s="67"/>
      <c r="F80" s="77"/>
      <c r="H80" s="81"/>
      <c r="I80" s="81"/>
      <c r="J80" s="81"/>
      <c r="K80" s="81"/>
      <c r="L80" s="81"/>
      <c r="N80" s="152">
        <v>35</v>
      </c>
      <c r="O80" s="114" t="s">
        <v>280</v>
      </c>
      <c r="P80" s="112" t="s">
        <v>491</v>
      </c>
      <c r="Q80" s="112" t="s">
        <v>49</v>
      </c>
      <c r="R80" s="116">
        <v>18019</v>
      </c>
    </row>
    <row r="81" spans="2:18" x14ac:dyDescent="0.2">
      <c r="B81" s="156"/>
      <c r="C81" s="71"/>
      <c r="D81" s="67"/>
      <c r="E81" s="67"/>
      <c r="F81" s="77"/>
      <c r="H81" s="81"/>
      <c r="I81" s="81"/>
      <c r="J81" s="81"/>
      <c r="K81" s="81"/>
      <c r="L81" s="81"/>
      <c r="N81" s="152">
        <v>36</v>
      </c>
      <c r="O81" s="114" t="s">
        <v>29</v>
      </c>
      <c r="P81" s="112" t="s">
        <v>492</v>
      </c>
      <c r="Q81" s="112" t="s">
        <v>493</v>
      </c>
      <c r="R81" s="116">
        <v>18006</v>
      </c>
    </row>
    <row r="82" spans="2:18" x14ac:dyDescent="0.2">
      <c r="B82" s="156"/>
      <c r="C82" s="71"/>
      <c r="D82" s="67"/>
      <c r="E82" s="67"/>
      <c r="F82" s="77"/>
      <c r="H82" s="81"/>
      <c r="I82" s="81"/>
      <c r="J82" s="81"/>
      <c r="K82" s="81"/>
      <c r="L82" s="81"/>
      <c r="N82" s="152">
        <v>37</v>
      </c>
      <c r="O82" s="114" t="s">
        <v>280</v>
      </c>
      <c r="P82" s="112" t="s">
        <v>494</v>
      </c>
      <c r="Q82" s="112" t="s">
        <v>128</v>
      </c>
      <c r="R82" s="116">
        <v>18021</v>
      </c>
    </row>
    <row r="83" spans="2:18" x14ac:dyDescent="0.2">
      <c r="B83" s="156"/>
      <c r="C83" s="71"/>
      <c r="D83" s="67"/>
      <c r="E83" s="67"/>
      <c r="F83" s="77"/>
      <c r="H83" s="81"/>
      <c r="I83" s="81"/>
      <c r="J83" s="81"/>
      <c r="K83" s="81"/>
      <c r="L83" s="81"/>
      <c r="N83" s="152">
        <v>38</v>
      </c>
      <c r="O83" s="114" t="s">
        <v>280</v>
      </c>
      <c r="P83" s="112" t="s">
        <v>495</v>
      </c>
      <c r="Q83" s="112" t="s">
        <v>80</v>
      </c>
      <c r="R83" s="116">
        <v>18007</v>
      </c>
    </row>
    <row r="84" spans="2:18" x14ac:dyDescent="0.2">
      <c r="B84" s="14"/>
      <c r="C84" s="71"/>
      <c r="D84" s="67"/>
      <c r="E84" s="67"/>
      <c r="F84" s="77"/>
      <c r="H84" s="81"/>
      <c r="I84" s="81"/>
      <c r="J84" s="81"/>
      <c r="K84" s="81"/>
      <c r="L84" s="81"/>
      <c r="N84" s="152">
        <v>39</v>
      </c>
      <c r="O84" s="114" t="s">
        <v>29</v>
      </c>
      <c r="P84" s="112" t="s">
        <v>496</v>
      </c>
      <c r="Q84" s="112" t="s">
        <v>497</v>
      </c>
      <c r="R84" s="116">
        <v>16089</v>
      </c>
    </row>
    <row r="85" spans="2:18" ht="13.5" thickBot="1" x14ac:dyDescent="0.25">
      <c r="B85" s="14"/>
      <c r="C85" s="71"/>
      <c r="D85" s="67"/>
      <c r="E85" s="67"/>
      <c r="F85" s="77"/>
      <c r="H85" s="81"/>
      <c r="I85" s="81"/>
      <c r="J85" s="81"/>
      <c r="K85" s="81"/>
      <c r="L85" s="81"/>
      <c r="N85" s="153">
        <v>40</v>
      </c>
      <c r="O85" s="117" t="s">
        <v>280</v>
      </c>
      <c r="P85" s="113" t="s">
        <v>498</v>
      </c>
      <c r="Q85" s="113" t="s">
        <v>80</v>
      </c>
      <c r="R85" s="118">
        <v>16090</v>
      </c>
    </row>
    <row r="86" spans="2:18" ht="13.5" thickBot="1" x14ac:dyDescent="0.25">
      <c r="B86" s="14"/>
      <c r="C86" s="71"/>
      <c r="D86" s="67"/>
      <c r="E86" s="67"/>
      <c r="F86" s="77"/>
      <c r="H86" s="81"/>
      <c r="I86" s="81"/>
      <c r="J86" s="81"/>
      <c r="K86" s="81"/>
      <c r="L86" s="81"/>
      <c r="N86" s="14"/>
      <c r="P86" s="67"/>
      <c r="Q86" s="67"/>
      <c r="R86" s="77"/>
    </row>
    <row r="87" spans="2:18" ht="26.25" x14ac:dyDescent="0.4">
      <c r="B87" s="392" t="s">
        <v>381</v>
      </c>
      <c r="C87" s="393"/>
      <c r="D87" s="393"/>
      <c r="E87" s="394"/>
      <c r="F87" s="395"/>
      <c r="H87" s="392" t="s">
        <v>381</v>
      </c>
      <c r="I87" s="393"/>
      <c r="J87" s="393"/>
      <c r="K87" s="394"/>
      <c r="L87" s="395"/>
      <c r="N87" s="392" t="s">
        <v>381</v>
      </c>
      <c r="O87" s="393"/>
      <c r="P87" s="393"/>
      <c r="Q87" s="394"/>
      <c r="R87" s="395"/>
    </row>
    <row r="88" spans="2:18" ht="13.5" thickBot="1" x14ac:dyDescent="0.25">
      <c r="B88" s="152"/>
      <c r="C88" s="58"/>
      <c r="D88" s="21"/>
      <c r="E88" s="65"/>
      <c r="F88" s="60"/>
      <c r="H88" s="152"/>
      <c r="I88" s="58"/>
      <c r="J88" s="21"/>
      <c r="K88" s="65"/>
      <c r="L88" s="60"/>
      <c r="N88" s="152"/>
      <c r="O88" s="58"/>
      <c r="P88" s="21"/>
      <c r="Q88" s="65"/>
      <c r="R88" s="60"/>
    </row>
    <row r="89" spans="2:18" ht="27" thickBot="1" x14ac:dyDescent="0.45">
      <c r="B89" s="55" t="s">
        <v>8</v>
      </c>
      <c r="C89" s="396" t="s">
        <v>245</v>
      </c>
      <c r="D89" s="397"/>
      <c r="E89" s="397"/>
      <c r="F89" s="398"/>
      <c r="H89" s="55" t="s">
        <v>8</v>
      </c>
      <c r="I89" s="396" t="s">
        <v>245</v>
      </c>
      <c r="J89" s="397"/>
      <c r="K89" s="397"/>
      <c r="L89" s="398"/>
      <c r="N89" s="55" t="s">
        <v>8</v>
      </c>
      <c r="O89" s="396" t="s">
        <v>245</v>
      </c>
      <c r="P89" s="397"/>
      <c r="Q89" s="397"/>
      <c r="R89" s="398"/>
    </row>
    <row r="90" spans="2:18" ht="13.5" thickBot="1" x14ac:dyDescent="0.25">
      <c r="B90" s="152"/>
      <c r="C90" s="59"/>
      <c r="D90" s="22"/>
      <c r="E90" s="66"/>
      <c r="F90" s="61"/>
      <c r="H90" s="152"/>
      <c r="I90" s="59"/>
      <c r="J90" s="22"/>
      <c r="K90" s="66"/>
      <c r="L90" s="61"/>
      <c r="N90" s="152"/>
      <c r="O90" s="59"/>
      <c r="P90" s="22"/>
      <c r="Q90" s="66"/>
      <c r="R90" s="61"/>
    </row>
    <row r="91" spans="2:18" ht="27" thickBot="1" x14ac:dyDescent="0.45">
      <c r="B91" s="55" t="s">
        <v>10</v>
      </c>
      <c r="C91" s="399" t="s">
        <v>234</v>
      </c>
      <c r="D91" s="400"/>
      <c r="E91" s="400"/>
      <c r="F91" s="401"/>
      <c r="H91" s="55" t="s">
        <v>10</v>
      </c>
      <c r="I91" s="399" t="s">
        <v>159</v>
      </c>
      <c r="J91" s="400"/>
      <c r="K91" s="400"/>
      <c r="L91" s="401"/>
      <c r="N91" s="55" t="s">
        <v>10</v>
      </c>
      <c r="O91" s="399" t="s">
        <v>555</v>
      </c>
      <c r="P91" s="400"/>
      <c r="Q91" s="400"/>
      <c r="R91" s="401"/>
    </row>
    <row r="92" spans="2:18" ht="24.95" customHeight="1" x14ac:dyDescent="0.2">
      <c r="B92" s="63" t="s">
        <v>43</v>
      </c>
      <c r="C92" s="402" t="s">
        <v>607</v>
      </c>
      <c r="D92" s="403"/>
      <c r="E92" s="403"/>
      <c r="F92" s="404"/>
      <c r="H92" s="63" t="s">
        <v>43</v>
      </c>
      <c r="I92" s="402" t="s">
        <v>565</v>
      </c>
      <c r="J92" s="403"/>
      <c r="K92" s="403"/>
      <c r="L92" s="404"/>
      <c r="N92" s="63" t="s">
        <v>43</v>
      </c>
      <c r="O92" s="402" t="s">
        <v>392</v>
      </c>
      <c r="P92" s="403"/>
      <c r="Q92" s="403"/>
      <c r="R92" s="404"/>
    </row>
    <row r="93" spans="2:18" x14ac:dyDescent="0.2">
      <c r="B93" s="56" t="s">
        <v>11</v>
      </c>
      <c r="C93" s="23" t="s">
        <v>12</v>
      </c>
      <c r="D93" s="390" t="s">
        <v>13</v>
      </c>
      <c r="E93" s="391"/>
      <c r="F93" s="57" t="s">
        <v>14</v>
      </c>
      <c r="H93" s="56" t="s">
        <v>11</v>
      </c>
      <c r="I93" s="23" t="s">
        <v>12</v>
      </c>
      <c r="J93" s="390" t="s">
        <v>13</v>
      </c>
      <c r="K93" s="391"/>
      <c r="L93" s="57" t="s">
        <v>14</v>
      </c>
      <c r="N93" s="56" t="s">
        <v>11</v>
      </c>
      <c r="O93" s="23" t="s">
        <v>12</v>
      </c>
      <c r="P93" s="390" t="s">
        <v>13</v>
      </c>
      <c r="Q93" s="391"/>
      <c r="R93" s="57" t="s">
        <v>14</v>
      </c>
    </row>
    <row r="94" spans="2:18" ht="12.75" customHeight="1" x14ac:dyDescent="0.2">
      <c r="B94" s="108" t="s">
        <v>15</v>
      </c>
      <c r="C94" s="114" t="s">
        <v>29</v>
      </c>
      <c r="D94" s="128" t="s">
        <v>229</v>
      </c>
      <c r="E94" s="128" t="s">
        <v>230</v>
      </c>
      <c r="F94" s="116">
        <v>29037</v>
      </c>
      <c r="H94" s="152" t="s">
        <v>15</v>
      </c>
      <c r="I94" s="100" t="s">
        <v>29</v>
      </c>
      <c r="J94" s="68" t="s">
        <v>102</v>
      </c>
      <c r="K94" s="127" t="s">
        <v>500</v>
      </c>
      <c r="L94" s="75">
        <v>98465</v>
      </c>
      <c r="N94" s="152" t="s">
        <v>15</v>
      </c>
      <c r="O94" s="100" t="s">
        <v>29</v>
      </c>
      <c r="P94" s="68" t="s">
        <v>513</v>
      </c>
      <c r="Q94" s="127" t="s">
        <v>514</v>
      </c>
      <c r="R94" s="75">
        <v>18076</v>
      </c>
    </row>
    <row r="95" spans="2:18" x14ac:dyDescent="0.2">
      <c r="B95" s="108">
        <v>2</v>
      </c>
      <c r="C95" s="114" t="s">
        <v>280</v>
      </c>
      <c r="D95" s="128" t="s">
        <v>228</v>
      </c>
      <c r="E95" s="128" t="s">
        <v>181</v>
      </c>
      <c r="F95" s="116">
        <v>24330</v>
      </c>
      <c r="H95" s="152">
        <v>2</v>
      </c>
      <c r="I95" s="100" t="s">
        <v>29</v>
      </c>
      <c r="J95" s="68" t="s">
        <v>102</v>
      </c>
      <c r="K95" s="68" t="s">
        <v>356</v>
      </c>
      <c r="L95" s="75">
        <v>10138</v>
      </c>
      <c r="N95" s="152">
        <v>2</v>
      </c>
      <c r="O95" s="129" t="s">
        <v>29</v>
      </c>
      <c r="P95" s="68" t="s">
        <v>50</v>
      </c>
      <c r="Q95" s="68" t="s">
        <v>46</v>
      </c>
      <c r="R95" s="75">
        <v>18081</v>
      </c>
    </row>
    <row r="96" spans="2:18" x14ac:dyDescent="0.2">
      <c r="B96" s="108">
        <v>3</v>
      </c>
      <c r="C96" s="114" t="s">
        <v>280</v>
      </c>
      <c r="D96" s="128" t="s">
        <v>226</v>
      </c>
      <c r="E96" s="128" t="s">
        <v>181</v>
      </c>
      <c r="F96" s="116">
        <v>20701</v>
      </c>
      <c r="H96" s="152">
        <v>3</v>
      </c>
      <c r="I96" s="62" t="s">
        <v>280</v>
      </c>
      <c r="J96" s="68" t="s">
        <v>103</v>
      </c>
      <c r="K96" s="68" t="s">
        <v>104</v>
      </c>
      <c r="L96" s="75">
        <v>20676</v>
      </c>
      <c r="N96" s="152">
        <v>3</v>
      </c>
      <c r="O96" s="129" t="s">
        <v>280</v>
      </c>
      <c r="P96" s="68" t="s">
        <v>290</v>
      </c>
      <c r="Q96" s="68" t="s">
        <v>506</v>
      </c>
      <c r="R96" s="75">
        <v>18080</v>
      </c>
    </row>
    <row r="97" spans="2:18" x14ac:dyDescent="0.2">
      <c r="B97" s="108">
        <v>4</v>
      </c>
      <c r="C97" s="114" t="s">
        <v>280</v>
      </c>
      <c r="D97" s="128" t="s">
        <v>227</v>
      </c>
      <c r="E97" s="128" t="s">
        <v>181</v>
      </c>
      <c r="F97" s="116">
        <v>26001</v>
      </c>
      <c r="H97" s="152">
        <v>4</v>
      </c>
      <c r="I97" s="62" t="s">
        <v>29</v>
      </c>
      <c r="J97" s="68" t="s">
        <v>468</v>
      </c>
      <c r="K97" s="68" t="s">
        <v>501</v>
      </c>
      <c r="L97" s="75">
        <v>17021</v>
      </c>
      <c r="N97" s="152">
        <v>4</v>
      </c>
      <c r="O97" s="129" t="s">
        <v>29</v>
      </c>
      <c r="P97" s="68" t="s">
        <v>507</v>
      </c>
      <c r="Q97" s="68" t="s">
        <v>64</v>
      </c>
      <c r="R97" s="75">
        <v>18004</v>
      </c>
    </row>
    <row r="98" spans="2:18" x14ac:dyDescent="0.2">
      <c r="B98" s="108">
        <v>5</v>
      </c>
      <c r="C98" s="114" t="s">
        <v>280</v>
      </c>
      <c r="D98" s="128" t="s">
        <v>228</v>
      </c>
      <c r="E98" s="128" t="s">
        <v>268</v>
      </c>
      <c r="F98" s="116">
        <v>15014</v>
      </c>
      <c r="H98" s="152">
        <v>5</v>
      </c>
      <c r="I98" s="62" t="s">
        <v>280</v>
      </c>
      <c r="J98" s="68" t="s">
        <v>357</v>
      </c>
      <c r="K98" s="68" t="s">
        <v>358</v>
      </c>
      <c r="L98" s="75">
        <v>16136</v>
      </c>
      <c r="N98" s="152">
        <v>5</v>
      </c>
      <c r="O98" s="129" t="s">
        <v>29</v>
      </c>
      <c r="P98" s="68" t="s">
        <v>508</v>
      </c>
      <c r="Q98" s="68" t="s">
        <v>47</v>
      </c>
      <c r="R98" s="75">
        <v>18084</v>
      </c>
    </row>
    <row r="99" spans="2:18" x14ac:dyDescent="0.2">
      <c r="B99" s="108">
        <v>7</v>
      </c>
      <c r="C99" s="114" t="s">
        <v>29</v>
      </c>
      <c r="D99" s="128" t="s">
        <v>91</v>
      </c>
      <c r="E99" s="128" t="s">
        <v>352</v>
      </c>
      <c r="F99" s="116">
        <v>12001</v>
      </c>
      <c r="H99" s="152">
        <v>6</v>
      </c>
      <c r="I99" s="114" t="s">
        <v>29</v>
      </c>
      <c r="J99" s="128" t="s">
        <v>106</v>
      </c>
      <c r="K99" s="128" t="s">
        <v>66</v>
      </c>
      <c r="L99" s="116">
        <v>14001</v>
      </c>
      <c r="N99" s="152">
        <v>6</v>
      </c>
      <c r="O99" s="129" t="s">
        <v>280</v>
      </c>
      <c r="P99" s="68" t="s">
        <v>509</v>
      </c>
      <c r="Q99" s="68" t="s">
        <v>266</v>
      </c>
      <c r="R99" s="75">
        <v>18075</v>
      </c>
    </row>
    <row r="100" spans="2:18" x14ac:dyDescent="0.2">
      <c r="B100" s="108">
        <v>8</v>
      </c>
      <c r="C100" s="114" t="s">
        <v>29</v>
      </c>
      <c r="D100" s="128" t="s">
        <v>351</v>
      </c>
      <c r="E100" s="128" t="s">
        <v>60</v>
      </c>
      <c r="F100" s="116">
        <v>97297</v>
      </c>
      <c r="H100" s="152">
        <v>7</v>
      </c>
      <c r="I100" s="114" t="s">
        <v>280</v>
      </c>
      <c r="J100" s="128" t="s">
        <v>502</v>
      </c>
      <c r="K100" s="128" t="s">
        <v>503</v>
      </c>
      <c r="L100" s="116">
        <v>18043</v>
      </c>
      <c r="N100" s="152">
        <v>7</v>
      </c>
      <c r="O100" s="129" t="s">
        <v>29</v>
      </c>
      <c r="P100" s="68" t="s">
        <v>510</v>
      </c>
      <c r="Q100" s="68" t="s">
        <v>511</v>
      </c>
      <c r="R100" s="75">
        <v>18037</v>
      </c>
    </row>
    <row r="101" spans="2:18" ht="13.5" thickBot="1" x14ac:dyDescent="0.25">
      <c r="B101" s="109">
        <v>9</v>
      </c>
      <c r="C101" s="154" t="s">
        <v>29</v>
      </c>
      <c r="D101" s="135" t="s">
        <v>499</v>
      </c>
      <c r="E101" s="135" t="s">
        <v>66</v>
      </c>
      <c r="F101" s="155">
        <v>10051</v>
      </c>
      <c r="H101" s="153">
        <v>8</v>
      </c>
      <c r="I101" s="117" t="s">
        <v>29</v>
      </c>
      <c r="J101" s="171" t="s">
        <v>504</v>
      </c>
      <c r="K101" s="171" t="s">
        <v>505</v>
      </c>
      <c r="L101" s="118">
        <v>18042</v>
      </c>
      <c r="N101" s="152">
        <v>8</v>
      </c>
      <c r="O101" s="129" t="s">
        <v>29</v>
      </c>
      <c r="P101" s="127" t="s">
        <v>556</v>
      </c>
      <c r="Q101" s="68" t="s">
        <v>512</v>
      </c>
      <c r="R101" s="75">
        <v>18086</v>
      </c>
    </row>
    <row r="102" spans="2:18" x14ac:dyDescent="0.2">
      <c r="J102" s="12"/>
      <c r="L102" s="12"/>
      <c r="N102" s="152">
        <v>9</v>
      </c>
      <c r="O102" s="129" t="s">
        <v>280</v>
      </c>
      <c r="P102" s="68" t="s">
        <v>515</v>
      </c>
      <c r="Q102" s="68" t="s">
        <v>267</v>
      </c>
      <c r="R102" s="75">
        <v>18077</v>
      </c>
    </row>
    <row r="103" spans="2:18" x14ac:dyDescent="0.2">
      <c r="D103" s="12"/>
      <c r="E103" s="12"/>
      <c r="J103" s="12"/>
      <c r="L103" s="12"/>
      <c r="N103" s="152">
        <v>10</v>
      </c>
      <c r="O103" s="129" t="s">
        <v>280</v>
      </c>
      <c r="P103" s="68" t="s">
        <v>516</v>
      </c>
      <c r="Q103" s="68" t="s">
        <v>80</v>
      </c>
      <c r="R103" s="75">
        <v>18034</v>
      </c>
    </row>
    <row r="104" spans="2:18" x14ac:dyDescent="0.2">
      <c r="D104" s="12"/>
      <c r="E104" s="12"/>
      <c r="J104" s="12"/>
      <c r="L104" s="12"/>
      <c r="N104" s="152">
        <v>11</v>
      </c>
      <c r="O104" s="129" t="s">
        <v>29</v>
      </c>
      <c r="P104" s="68" t="s">
        <v>517</v>
      </c>
      <c r="Q104" s="68" t="s">
        <v>56</v>
      </c>
      <c r="R104" s="75">
        <v>18085</v>
      </c>
    </row>
    <row r="105" spans="2:18" x14ac:dyDescent="0.2">
      <c r="D105" s="12"/>
      <c r="E105" s="12"/>
      <c r="J105" s="12"/>
      <c r="L105" s="12"/>
      <c r="N105" s="152">
        <v>12</v>
      </c>
      <c r="O105" s="129" t="s">
        <v>280</v>
      </c>
      <c r="P105" s="68" t="s">
        <v>518</v>
      </c>
      <c r="Q105" s="68" t="s">
        <v>112</v>
      </c>
      <c r="R105" s="75">
        <v>18078</v>
      </c>
    </row>
    <row r="106" spans="2:18" x14ac:dyDescent="0.2">
      <c r="D106" s="12"/>
      <c r="E106" s="12"/>
      <c r="J106" s="12"/>
      <c r="L106" s="12"/>
      <c r="N106" s="152">
        <v>13</v>
      </c>
      <c r="O106" s="129" t="s">
        <v>280</v>
      </c>
      <c r="P106" s="68" t="s">
        <v>519</v>
      </c>
      <c r="Q106" s="68" t="s">
        <v>104</v>
      </c>
      <c r="R106" s="75">
        <v>18079</v>
      </c>
    </row>
    <row r="107" spans="2:18" x14ac:dyDescent="0.2">
      <c r="D107" s="12"/>
      <c r="E107" s="12"/>
      <c r="J107" s="12"/>
      <c r="L107" s="12"/>
      <c r="N107" s="152">
        <v>14</v>
      </c>
      <c r="O107" s="129" t="s">
        <v>29</v>
      </c>
      <c r="P107" s="68" t="s">
        <v>520</v>
      </c>
      <c r="Q107" s="68" t="s">
        <v>56</v>
      </c>
      <c r="R107" s="75">
        <v>18082</v>
      </c>
    </row>
    <row r="108" spans="2:18" ht="13.5" thickBot="1" x14ac:dyDescent="0.25">
      <c r="D108" s="12"/>
      <c r="E108" s="12"/>
      <c r="J108" s="12"/>
      <c r="L108" s="12"/>
      <c r="N108" s="153">
        <v>15</v>
      </c>
      <c r="O108" s="130" t="s">
        <v>280</v>
      </c>
      <c r="P108" s="69" t="s">
        <v>521</v>
      </c>
      <c r="Q108" s="69" t="s">
        <v>522</v>
      </c>
      <c r="R108" s="76">
        <v>18083</v>
      </c>
    </row>
    <row r="109" spans="2:18" ht="13.5" thickBot="1" x14ac:dyDescent="0.25">
      <c r="B109" s="14"/>
      <c r="J109" s="12"/>
      <c r="L109" s="12"/>
      <c r="N109" s="131"/>
      <c r="O109" s="77"/>
      <c r="P109" s="67"/>
      <c r="Q109" s="67"/>
      <c r="R109" s="77"/>
    </row>
    <row r="110" spans="2:18" ht="26.25" x14ac:dyDescent="0.4">
      <c r="B110" s="392" t="s">
        <v>381</v>
      </c>
      <c r="C110" s="393"/>
      <c r="D110" s="393"/>
      <c r="E110" s="394"/>
      <c r="F110" s="395"/>
      <c r="H110" s="392" t="s">
        <v>381</v>
      </c>
      <c r="I110" s="393"/>
      <c r="J110" s="393"/>
      <c r="K110" s="394"/>
      <c r="L110" s="395"/>
      <c r="N110" s="392" t="s">
        <v>381</v>
      </c>
      <c r="O110" s="393"/>
      <c r="P110" s="393"/>
      <c r="Q110" s="394"/>
      <c r="R110" s="395"/>
    </row>
    <row r="111" spans="2:18" ht="13.5" thickBot="1" x14ac:dyDescent="0.25">
      <c r="B111" s="152"/>
      <c r="C111" s="58"/>
      <c r="D111" s="21"/>
      <c r="E111" s="65"/>
      <c r="F111" s="60"/>
      <c r="H111" s="152"/>
      <c r="I111" s="58"/>
      <c r="J111" s="21"/>
      <c r="K111" s="65"/>
      <c r="L111" s="60"/>
      <c r="N111" s="152"/>
      <c r="O111" s="58"/>
      <c r="P111" s="21"/>
      <c r="Q111" s="65"/>
      <c r="R111" s="60"/>
    </row>
    <row r="112" spans="2:18" ht="27" thickBot="1" x14ac:dyDescent="0.45">
      <c r="B112" s="55" t="s">
        <v>8</v>
      </c>
      <c r="C112" s="396" t="s">
        <v>245</v>
      </c>
      <c r="D112" s="397"/>
      <c r="E112" s="397"/>
      <c r="F112" s="398"/>
      <c r="H112" s="55" t="s">
        <v>8</v>
      </c>
      <c r="I112" s="396" t="s">
        <v>245</v>
      </c>
      <c r="J112" s="397"/>
      <c r="K112" s="397"/>
      <c r="L112" s="398"/>
      <c r="N112" s="55" t="s">
        <v>8</v>
      </c>
      <c r="O112" s="396" t="s">
        <v>245</v>
      </c>
      <c r="P112" s="397"/>
      <c r="Q112" s="397"/>
      <c r="R112" s="398"/>
    </row>
    <row r="113" spans="2:18" ht="13.5" thickBot="1" x14ac:dyDescent="0.25">
      <c r="B113" s="152"/>
      <c r="C113" s="59"/>
      <c r="D113" s="22"/>
      <c r="E113" s="66"/>
      <c r="F113" s="61"/>
      <c r="H113" s="152"/>
      <c r="I113" s="59"/>
      <c r="J113" s="22"/>
      <c r="K113" s="66"/>
      <c r="L113" s="61"/>
      <c r="N113" s="152"/>
      <c r="O113" s="59"/>
      <c r="P113" s="22"/>
      <c r="Q113" s="66"/>
      <c r="R113" s="61"/>
    </row>
    <row r="114" spans="2:18" ht="27" thickBot="1" x14ac:dyDescent="0.45">
      <c r="B114" s="55" t="s">
        <v>10</v>
      </c>
      <c r="C114" s="399" t="s">
        <v>384</v>
      </c>
      <c r="D114" s="400"/>
      <c r="E114" s="400"/>
      <c r="F114" s="401"/>
      <c r="H114" s="55" t="s">
        <v>10</v>
      </c>
      <c r="I114" s="399" t="s">
        <v>385</v>
      </c>
      <c r="J114" s="400"/>
      <c r="K114" s="400"/>
      <c r="L114" s="401"/>
      <c r="N114" s="55" t="s">
        <v>10</v>
      </c>
      <c r="O114" s="399" t="s">
        <v>386</v>
      </c>
      <c r="P114" s="400"/>
      <c r="Q114" s="400"/>
      <c r="R114" s="401"/>
    </row>
    <row r="115" spans="2:18" ht="24.75" customHeight="1" x14ac:dyDescent="0.2">
      <c r="B115" s="63" t="s">
        <v>43</v>
      </c>
      <c r="C115" s="402" t="s">
        <v>395</v>
      </c>
      <c r="D115" s="403"/>
      <c r="E115" s="403"/>
      <c r="F115" s="404"/>
      <c r="H115" s="63" t="s">
        <v>43</v>
      </c>
      <c r="I115" s="402" t="s">
        <v>394</v>
      </c>
      <c r="J115" s="403"/>
      <c r="K115" s="403"/>
      <c r="L115" s="404"/>
      <c r="N115" s="63" t="s">
        <v>43</v>
      </c>
      <c r="O115" s="402" t="s">
        <v>393</v>
      </c>
      <c r="P115" s="403"/>
      <c r="Q115" s="403"/>
      <c r="R115" s="404"/>
    </row>
    <row r="116" spans="2:18" x14ac:dyDescent="0.2">
      <c r="B116" s="56" t="s">
        <v>11</v>
      </c>
      <c r="C116" s="23" t="s">
        <v>12</v>
      </c>
      <c r="D116" s="390" t="s">
        <v>13</v>
      </c>
      <c r="E116" s="391"/>
      <c r="F116" s="57" t="s">
        <v>14</v>
      </c>
      <c r="H116" s="56" t="s">
        <v>11</v>
      </c>
      <c r="I116" s="23" t="s">
        <v>12</v>
      </c>
      <c r="J116" s="390" t="s">
        <v>13</v>
      </c>
      <c r="K116" s="391"/>
      <c r="L116" s="57" t="s">
        <v>14</v>
      </c>
      <c r="N116" s="56" t="s">
        <v>11</v>
      </c>
      <c r="O116" s="23" t="s">
        <v>12</v>
      </c>
      <c r="P116" s="390" t="s">
        <v>13</v>
      </c>
      <c r="Q116" s="391"/>
      <c r="R116" s="57" t="s">
        <v>14</v>
      </c>
    </row>
    <row r="117" spans="2:18" x14ac:dyDescent="0.2">
      <c r="B117" s="152" t="s">
        <v>15</v>
      </c>
      <c r="C117" s="100" t="s">
        <v>29</v>
      </c>
      <c r="D117" s="68" t="s">
        <v>523</v>
      </c>
      <c r="E117" s="127" t="s">
        <v>524</v>
      </c>
      <c r="F117" s="75">
        <v>16047</v>
      </c>
      <c r="H117" s="152" t="s">
        <v>15</v>
      </c>
      <c r="I117" s="100" t="s">
        <v>29</v>
      </c>
      <c r="J117" s="68" t="s">
        <v>533</v>
      </c>
      <c r="K117" s="127" t="s">
        <v>47</v>
      </c>
      <c r="L117" s="75">
        <v>24277</v>
      </c>
      <c r="N117" s="152" t="s">
        <v>15</v>
      </c>
      <c r="O117" s="100" t="s">
        <v>29</v>
      </c>
      <c r="P117" s="68" t="s">
        <v>548</v>
      </c>
      <c r="Q117" s="127" t="s">
        <v>59</v>
      </c>
      <c r="R117" s="75">
        <v>99496</v>
      </c>
    </row>
    <row r="118" spans="2:18" x14ac:dyDescent="0.2">
      <c r="B118" s="152">
        <v>2</v>
      </c>
      <c r="C118" s="100" t="s">
        <v>29</v>
      </c>
      <c r="D118" s="68" t="s">
        <v>525</v>
      </c>
      <c r="E118" s="68" t="s">
        <v>46</v>
      </c>
      <c r="F118" s="75">
        <v>18033</v>
      </c>
      <c r="H118" s="152">
        <v>2</v>
      </c>
      <c r="I118" s="100" t="s">
        <v>29</v>
      </c>
      <c r="J118" s="68" t="s">
        <v>533</v>
      </c>
      <c r="K118" s="68" t="s">
        <v>176</v>
      </c>
      <c r="L118" s="75">
        <v>24278</v>
      </c>
      <c r="N118" s="152">
        <v>2</v>
      </c>
      <c r="O118" s="100" t="s">
        <v>29</v>
      </c>
      <c r="P118" s="68" t="s">
        <v>548</v>
      </c>
      <c r="Q118" s="68" t="s">
        <v>56</v>
      </c>
      <c r="R118" s="75">
        <v>24272</v>
      </c>
    </row>
    <row r="119" spans="2:18" x14ac:dyDescent="0.2">
      <c r="B119" s="152">
        <v>3</v>
      </c>
      <c r="C119" s="62" t="s">
        <v>29</v>
      </c>
      <c r="D119" s="68" t="s">
        <v>526</v>
      </c>
      <c r="E119" s="68" t="s">
        <v>46</v>
      </c>
      <c r="F119" s="75">
        <v>16049</v>
      </c>
      <c r="H119" s="152">
        <v>3</v>
      </c>
      <c r="I119" s="62" t="s">
        <v>29</v>
      </c>
      <c r="J119" s="127" t="s">
        <v>533</v>
      </c>
      <c r="K119" s="68" t="s">
        <v>79</v>
      </c>
      <c r="L119" s="75">
        <v>25030</v>
      </c>
      <c r="N119" s="152">
        <v>3</v>
      </c>
      <c r="O119" s="62" t="s">
        <v>280</v>
      </c>
      <c r="P119" s="68" t="s">
        <v>549</v>
      </c>
      <c r="Q119" s="68" t="s">
        <v>300</v>
      </c>
      <c r="R119" s="75">
        <v>17039</v>
      </c>
    </row>
    <row r="120" spans="2:18" x14ac:dyDescent="0.2">
      <c r="B120" s="152">
        <v>4</v>
      </c>
      <c r="C120" s="62" t="s">
        <v>29</v>
      </c>
      <c r="D120" s="68" t="s">
        <v>527</v>
      </c>
      <c r="E120" s="68" t="s">
        <v>71</v>
      </c>
      <c r="F120" s="75">
        <v>16050</v>
      </c>
      <c r="H120" s="152">
        <v>4</v>
      </c>
      <c r="I120" s="62" t="s">
        <v>280</v>
      </c>
      <c r="J120" s="68" t="s">
        <v>534</v>
      </c>
      <c r="K120" s="68" t="s">
        <v>48</v>
      </c>
      <c r="L120" s="75">
        <v>11034</v>
      </c>
      <c r="N120" s="152">
        <v>4</v>
      </c>
      <c r="O120" s="62" t="s">
        <v>29</v>
      </c>
      <c r="P120" s="68" t="s">
        <v>550</v>
      </c>
      <c r="Q120" s="68" t="s">
        <v>551</v>
      </c>
      <c r="R120" s="75">
        <v>10064</v>
      </c>
    </row>
    <row r="121" spans="2:18" x14ac:dyDescent="0.2">
      <c r="B121" s="152">
        <v>5</v>
      </c>
      <c r="C121" s="62" t="s">
        <v>29</v>
      </c>
      <c r="D121" s="68" t="s">
        <v>523</v>
      </c>
      <c r="E121" s="68" t="s">
        <v>96</v>
      </c>
      <c r="F121" s="75">
        <v>16048</v>
      </c>
      <c r="H121" s="152">
        <v>5</v>
      </c>
      <c r="I121" s="62" t="s">
        <v>29</v>
      </c>
      <c r="J121" s="68" t="s">
        <v>535</v>
      </c>
      <c r="K121" s="68" t="s">
        <v>536</v>
      </c>
      <c r="L121" s="75">
        <v>14099</v>
      </c>
      <c r="N121" s="152">
        <v>5</v>
      </c>
      <c r="O121" s="62" t="s">
        <v>29</v>
      </c>
      <c r="P121" s="68" t="s">
        <v>552</v>
      </c>
      <c r="Q121" s="68" t="s">
        <v>124</v>
      </c>
      <c r="R121" s="75">
        <v>12048</v>
      </c>
    </row>
    <row r="122" spans="2:18" ht="13.5" thickBot="1" x14ac:dyDescent="0.25">
      <c r="B122" s="152">
        <v>6</v>
      </c>
      <c r="C122" s="114" t="s">
        <v>280</v>
      </c>
      <c r="D122" s="128" t="s">
        <v>528</v>
      </c>
      <c r="E122" s="128" t="s">
        <v>529</v>
      </c>
      <c r="F122" s="116">
        <v>15022</v>
      </c>
      <c r="H122" s="152">
        <v>6</v>
      </c>
      <c r="I122" s="62" t="s">
        <v>29</v>
      </c>
      <c r="J122" s="68" t="s">
        <v>537</v>
      </c>
      <c r="K122" s="68" t="s">
        <v>61</v>
      </c>
      <c r="L122" s="75">
        <v>15072</v>
      </c>
      <c r="N122" s="153">
        <v>6</v>
      </c>
      <c r="O122" s="70" t="s">
        <v>29</v>
      </c>
      <c r="P122" s="69" t="s">
        <v>553</v>
      </c>
      <c r="Q122" s="69" t="s">
        <v>524</v>
      </c>
      <c r="R122" s="76">
        <v>23029</v>
      </c>
    </row>
    <row r="123" spans="2:18" x14ac:dyDescent="0.2">
      <c r="B123" s="152">
        <v>7</v>
      </c>
      <c r="C123" s="114" t="s">
        <v>29</v>
      </c>
      <c r="D123" s="128" t="s">
        <v>528</v>
      </c>
      <c r="E123" s="128" t="s">
        <v>530</v>
      </c>
      <c r="F123" s="116">
        <v>15021</v>
      </c>
      <c r="H123" s="152">
        <v>7</v>
      </c>
      <c r="I123" s="62" t="s">
        <v>29</v>
      </c>
      <c r="J123" s="68" t="s">
        <v>538</v>
      </c>
      <c r="K123" s="68" t="s">
        <v>539</v>
      </c>
      <c r="L123" s="75">
        <v>17029</v>
      </c>
      <c r="N123"/>
      <c r="P123"/>
    </row>
    <row r="124" spans="2:18" ht="13.5" thickBot="1" x14ac:dyDescent="0.25">
      <c r="B124" s="153">
        <v>8</v>
      </c>
      <c r="C124" s="117" t="s">
        <v>280</v>
      </c>
      <c r="D124" s="171" t="s">
        <v>531</v>
      </c>
      <c r="E124" s="171" t="s">
        <v>532</v>
      </c>
      <c r="F124" s="118">
        <v>15020</v>
      </c>
      <c r="H124" s="152">
        <v>8</v>
      </c>
      <c r="I124" s="62" t="s">
        <v>29</v>
      </c>
      <c r="J124" s="68" t="s">
        <v>540</v>
      </c>
      <c r="K124" s="68" t="s">
        <v>57</v>
      </c>
      <c r="L124" s="75">
        <v>16122</v>
      </c>
      <c r="N124"/>
      <c r="P124"/>
    </row>
    <row r="125" spans="2:18" x14ac:dyDescent="0.2">
      <c r="B125" s="81"/>
      <c r="C125" s="81"/>
      <c r="D125" s="81"/>
      <c r="E125" s="81"/>
      <c r="F125" s="81"/>
      <c r="H125" s="152">
        <v>9</v>
      </c>
      <c r="I125" s="62" t="s">
        <v>29</v>
      </c>
      <c r="J125" s="68" t="s">
        <v>541</v>
      </c>
      <c r="K125" s="68" t="s">
        <v>64</v>
      </c>
      <c r="L125" s="75">
        <v>14098</v>
      </c>
      <c r="N125"/>
      <c r="P125"/>
    </row>
    <row r="126" spans="2:18" x14ac:dyDescent="0.2">
      <c r="B126" s="81"/>
      <c r="C126" s="133"/>
      <c r="D126" s="136"/>
      <c r="E126" s="136"/>
      <c r="F126" s="133"/>
      <c r="H126" s="152">
        <v>10</v>
      </c>
      <c r="I126" s="62" t="s">
        <v>29</v>
      </c>
      <c r="J126" s="68" t="s">
        <v>542</v>
      </c>
      <c r="K126" s="68" t="s">
        <v>543</v>
      </c>
      <c r="L126" s="75">
        <v>15071</v>
      </c>
      <c r="N126"/>
      <c r="P126"/>
    </row>
    <row r="127" spans="2:18" x14ac:dyDescent="0.2">
      <c r="B127" s="81"/>
      <c r="C127" s="133"/>
      <c r="D127" s="136"/>
      <c r="E127" s="136"/>
      <c r="F127" s="133"/>
      <c r="H127" s="152">
        <v>11</v>
      </c>
      <c r="I127" s="62" t="s">
        <v>280</v>
      </c>
      <c r="J127" s="68" t="s">
        <v>544</v>
      </c>
      <c r="K127" s="68" t="s">
        <v>545</v>
      </c>
      <c r="L127" s="75">
        <v>15070</v>
      </c>
      <c r="N127"/>
      <c r="P127"/>
    </row>
    <row r="128" spans="2:18" x14ac:dyDescent="0.2">
      <c r="B128" s="81"/>
      <c r="C128" s="133"/>
      <c r="D128" s="136"/>
      <c r="E128" s="136"/>
      <c r="F128" s="133"/>
      <c r="H128" s="152">
        <v>12</v>
      </c>
      <c r="I128" s="62" t="s">
        <v>29</v>
      </c>
      <c r="J128" s="68" t="s">
        <v>546</v>
      </c>
      <c r="K128" s="68" t="s">
        <v>51</v>
      </c>
      <c r="L128" s="75">
        <v>24281</v>
      </c>
      <c r="N128"/>
      <c r="P128"/>
    </row>
    <row r="129" spans="2:16" ht="13.5" thickBot="1" x14ac:dyDescent="0.25">
      <c r="B129" s="81"/>
      <c r="C129" s="133"/>
      <c r="D129" s="136"/>
      <c r="E129" s="136"/>
      <c r="F129" s="133"/>
      <c r="H129" s="153">
        <v>13</v>
      </c>
      <c r="I129" s="70" t="s">
        <v>29</v>
      </c>
      <c r="J129" s="69" t="s">
        <v>547</v>
      </c>
      <c r="K129" s="69" t="s">
        <v>284</v>
      </c>
      <c r="L129" s="76">
        <v>24275</v>
      </c>
      <c r="N129"/>
      <c r="P129"/>
    </row>
    <row r="130" spans="2:16" x14ac:dyDescent="0.2">
      <c r="B130" s="81"/>
      <c r="C130" s="133"/>
      <c r="D130" s="136"/>
      <c r="E130" s="136"/>
      <c r="F130" s="133"/>
      <c r="J130" s="12"/>
      <c r="L130" s="12"/>
      <c r="N130"/>
      <c r="P130"/>
    </row>
    <row r="131" spans="2:16" x14ac:dyDescent="0.2">
      <c r="B131" s="81"/>
      <c r="C131" s="133"/>
      <c r="D131" s="136"/>
      <c r="E131" s="136"/>
      <c r="F131" s="133"/>
      <c r="J131" s="12"/>
      <c r="L131" s="12"/>
      <c r="N131"/>
      <c r="P131"/>
    </row>
    <row r="132" spans="2:16" x14ac:dyDescent="0.2">
      <c r="B132" s="81"/>
      <c r="C132" s="133"/>
      <c r="D132" s="136"/>
      <c r="E132" s="136"/>
      <c r="F132" s="133"/>
      <c r="J132" s="12"/>
      <c r="L132" s="12"/>
      <c r="N132"/>
      <c r="P132"/>
    </row>
    <row r="133" spans="2:16" x14ac:dyDescent="0.2">
      <c r="B133" s="81"/>
      <c r="C133" s="133"/>
      <c r="D133" s="136"/>
      <c r="E133" s="136"/>
      <c r="F133" s="133"/>
      <c r="J133" s="12"/>
      <c r="L133" s="12"/>
      <c r="N133"/>
      <c r="P133"/>
    </row>
    <row r="134" spans="2:16" x14ac:dyDescent="0.2">
      <c r="B134" s="81"/>
      <c r="C134" s="133"/>
      <c r="D134" s="136"/>
      <c r="E134" s="136"/>
      <c r="F134" s="133"/>
      <c r="J134" s="12"/>
      <c r="L134" s="12"/>
      <c r="N134"/>
      <c r="P134"/>
    </row>
    <row r="135" spans="2:16" x14ac:dyDescent="0.2">
      <c r="J135" s="12"/>
      <c r="L135" s="12"/>
      <c r="N135"/>
      <c r="P135"/>
    </row>
    <row r="136" spans="2:16" x14ac:dyDescent="0.2">
      <c r="H136"/>
      <c r="I136"/>
      <c r="K136"/>
      <c r="N136"/>
      <c r="P136"/>
    </row>
    <row r="137" spans="2:16" x14ac:dyDescent="0.2">
      <c r="H137"/>
      <c r="I137"/>
      <c r="K137"/>
      <c r="N137"/>
      <c r="P137"/>
    </row>
  </sheetData>
  <mergeCells count="60">
    <mergeCell ref="N110:R110"/>
    <mergeCell ref="O112:R112"/>
    <mergeCell ref="O114:R114"/>
    <mergeCell ref="O115:R115"/>
    <mergeCell ref="P116:Q116"/>
    <mergeCell ref="H110:L110"/>
    <mergeCell ref="I112:L112"/>
    <mergeCell ref="I114:L114"/>
    <mergeCell ref="I115:L115"/>
    <mergeCell ref="J116:K116"/>
    <mergeCell ref="D116:E116"/>
    <mergeCell ref="C114:F114"/>
    <mergeCell ref="C115:F115"/>
    <mergeCell ref="D93:E93"/>
    <mergeCell ref="B87:F87"/>
    <mergeCell ref="C89:F89"/>
    <mergeCell ref="B110:F110"/>
    <mergeCell ref="C112:F112"/>
    <mergeCell ref="I43:L43"/>
    <mergeCell ref="C41:F41"/>
    <mergeCell ref="D8:E8"/>
    <mergeCell ref="C91:F91"/>
    <mergeCell ref="C92:F92"/>
    <mergeCell ref="P93:Q93"/>
    <mergeCell ref="N87:R87"/>
    <mergeCell ref="O89:R89"/>
    <mergeCell ref="O91:R91"/>
    <mergeCell ref="O92:R92"/>
    <mergeCell ref="B2:F2"/>
    <mergeCell ref="C4:F4"/>
    <mergeCell ref="C6:F6"/>
    <mergeCell ref="H2:L2"/>
    <mergeCell ref="I4:L4"/>
    <mergeCell ref="I6:L6"/>
    <mergeCell ref="C7:F7"/>
    <mergeCell ref="J45:K45"/>
    <mergeCell ref="O44:R44"/>
    <mergeCell ref="P45:Q45"/>
    <mergeCell ref="N39:R39"/>
    <mergeCell ref="O41:R41"/>
    <mergeCell ref="O43:R43"/>
    <mergeCell ref="B39:F39"/>
    <mergeCell ref="C43:F43"/>
    <mergeCell ref="H39:L39"/>
    <mergeCell ref="I7:L7"/>
    <mergeCell ref="J8:K8"/>
    <mergeCell ref="I44:L44"/>
    <mergeCell ref="C44:F44"/>
    <mergeCell ref="D45:E45"/>
    <mergeCell ref="I41:L41"/>
    <mergeCell ref="N2:R2"/>
    <mergeCell ref="O4:R4"/>
    <mergeCell ref="O6:R6"/>
    <mergeCell ref="O7:R7"/>
    <mergeCell ref="P8:Q8"/>
    <mergeCell ref="J93:K93"/>
    <mergeCell ref="H87:L87"/>
    <mergeCell ref="I89:L89"/>
    <mergeCell ref="I91:L91"/>
    <mergeCell ref="I92:L92"/>
  </mergeCells>
  <phoneticPr fontId="1" type="noConversion"/>
  <pageMargins left="0.7" right="0.7" top="0.78740157499999996" bottom="0.78740157499999996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9"/>
  </sheetPr>
  <dimension ref="B1:R152"/>
  <sheetViews>
    <sheetView showGridLines="0" topLeftCell="A28" zoomScale="85" zoomScaleNormal="85" workbookViewId="0"/>
  </sheetViews>
  <sheetFormatPr defaultRowHeight="12.75" x14ac:dyDescent="0.2"/>
  <cols>
    <col min="1" max="1" width="3.42578125" customWidth="1"/>
    <col min="2" max="2" width="11.28515625" style="12" customWidth="1"/>
    <col min="3" max="3" width="7.5703125" style="12" customWidth="1"/>
    <col min="4" max="4" width="15" customWidth="1"/>
    <col min="5" max="5" width="13.140625" customWidth="1"/>
    <col min="6" max="6" width="9.140625" style="12"/>
    <col min="8" max="8" width="11.28515625" style="12" customWidth="1"/>
    <col min="9" max="9" width="7.7109375" style="12" customWidth="1"/>
    <col min="10" max="10" width="15" customWidth="1"/>
    <col min="11" max="11" width="13.140625" style="12" customWidth="1"/>
    <col min="12" max="12" width="10" customWidth="1"/>
    <col min="13" max="13" width="9.140625" customWidth="1"/>
    <col min="14" max="14" width="11.42578125" style="12" customWidth="1"/>
    <col min="15" max="15" width="7.5703125" customWidth="1"/>
    <col min="16" max="16" width="15" style="12" customWidth="1"/>
    <col min="17" max="17" width="13.140625" customWidth="1"/>
  </cols>
  <sheetData>
    <row r="1" spans="2:18" ht="13.5" thickBot="1" x14ac:dyDescent="0.25"/>
    <row r="2" spans="2:18" s="19" customFormat="1" ht="26.25" x14ac:dyDescent="0.4">
      <c r="B2" s="392" t="s">
        <v>381</v>
      </c>
      <c r="C2" s="393"/>
      <c r="D2" s="393"/>
      <c r="E2" s="394"/>
      <c r="F2" s="395"/>
      <c r="H2" s="407" t="s">
        <v>381</v>
      </c>
      <c r="I2" s="408"/>
      <c r="J2" s="408"/>
      <c r="K2" s="408"/>
      <c r="L2" s="409"/>
      <c r="M2"/>
      <c r="N2" s="392" t="s">
        <v>381</v>
      </c>
      <c r="O2" s="393"/>
      <c r="P2" s="393"/>
      <c r="Q2" s="394"/>
      <c r="R2" s="395"/>
    </row>
    <row r="3" spans="2:18" ht="6.75" customHeight="1" thickBot="1" x14ac:dyDescent="0.25">
      <c r="B3" s="146"/>
      <c r="C3" s="58"/>
      <c r="D3" s="21"/>
      <c r="E3" s="65"/>
      <c r="F3" s="60"/>
      <c r="H3" s="146"/>
      <c r="I3" s="58"/>
      <c r="J3" s="21"/>
      <c r="K3" s="65"/>
      <c r="L3" s="60"/>
      <c r="N3" s="146"/>
      <c r="O3" s="58"/>
      <c r="P3" s="21"/>
      <c r="Q3" s="65"/>
      <c r="R3" s="60"/>
    </row>
    <row r="4" spans="2:18" ht="27" thickBot="1" x14ac:dyDescent="0.45">
      <c r="B4" s="55" t="s">
        <v>8</v>
      </c>
      <c r="C4" s="396" t="s">
        <v>9</v>
      </c>
      <c r="D4" s="397"/>
      <c r="E4" s="397"/>
      <c r="F4" s="398"/>
      <c r="H4" s="55" t="s">
        <v>8</v>
      </c>
      <c r="I4" s="396" t="s">
        <v>9</v>
      </c>
      <c r="J4" s="397"/>
      <c r="K4" s="397"/>
      <c r="L4" s="398"/>
      <c r="N4" s="55" t="s">
        <v>8</v>
      </c>
      <c r="O4" s="396" t="s">
        <v>9</v>
      </c>
      <c r="P4" s="397"/>
      <c r="Q4" s="397"/>
      <c r="R4" s="398"/>
    </row>
    <row r="5" spans="2:18" ht="7.5" customHeight="1" thickBot="1" x14ac:dyDescent="0.25">
      <c r="B5" s="146"/>
      <c r="C5" s="59"/>
      <c r="D5" s="22"/>
      <c r="E5" s="66"/>
      <c r="F5" s="61"/>
      <c r="H5" s="146"/>
      <c r="I5" s="59"/>
      <c r="J5" s="22"/>
      <c r="K5" s="66"/>
      <c r="L5" s="61"/>
      <c r="N5" s="146"/>
      <c r="O5" s="59"/>
      <c r="P5" s="22"/>
      <c r="Q5" s="66"/>
      <c r="R5" s="61"/>
    </row>
    <row r="6" spans="2:18" ht="27" thickBot="1" x14ac:dyDescent="0.45">
      <c r="B6" s="55" t="s">
        <v>10</v>
      </c>
      <c r="C6" s="399" t="s">
        <v>173</v>
      </c>
      <c r="D6" s="400"/>
      <c r="E6" s="400"/>
      <c r="F6" s="401"/>
      <c r="H6" s="55" t="s">
        <v>10</v>
      </c>
      <c r="I6" s="399" t="s">
        <v>241</v>
      </c>
      <c r="J6" s="400"/>
      <c r="K6" s="400"/>
      <c r="L6" s="401"/>
      <c r="N6" s="55" t="s">
        <v>10</v>
      </c>
      <c r="O6" s="399" t="s">
        <v>160</v>
      </c>
      <c r="P6" s="400"/>
      <c r="Q6" s="400"/>
      <c r="R6" s="401"/>
    </row>
    <row r="7" spans="2:18" ht="24.95" customHeight="1" x14ac:dyDescent="0.2">
      <c r="B7" s="63" t="s">
        <v>43</v>
      </c>
      <c r="C7" s="402" t="s">
        <v>566</v>
      </c>
      <c r="D7" s="403"/>
      <c r="E7" s="403"/>
      <c r="F7" s="404"/>
      <c r="H7" s="63" t="s">
        <v>43</v>
      </c>
      <c r="I7" s="402" t="s">
        <v>387</v>
      </c>
      <c r="J7" s="403"/>
      <c r="K7" s="403"/>
      <c r="L7" s="404"/>
      <c r="N7" s="63" t="s">
        <v>43</v>
      </c>
      <c r="O7" s="402" t="s">
        <v>318</v>
      </c>
      <c r="P7" s="403"/>
      <c r="Q7" s="403"/>
      <c r="R7" s="404"/>
    </row>
    <row r="8" spans="2:18" x14ac:dyDescent="0.2">
      <c r="B8" s="56" t="s">
        <v>11</v>
      </c>
      <c r="C8" s="23" t="s">
        <v>12</v>
      </c>
      <c r="D8" s="390" t="s">
        <v>13</v>
      </c>
      <c r="E8" s="391"/>
      <c r="F8" s="57" t="s">
        <v>14</v>
      </c>
      <c r="H8" s="72" t="s">
        <v>11</v>
      </c>
      <c r="I8" s="73" t="s">
        <v>12</v>
      </c>
      <c r="J8" s="405" t="s">
        <v>13</v>
      </c>
      <c r="K8" s="406"/>
      <c r="L8" s="74" t="s">
        <v>14</v>
      </c>
      <c r="N8" s="56" t="s">
        <v>11</v>
      </c>
      <c r="O8" s="23" t="s">
        <v>12</v>
      </c>
      <c r="P8" s="390" t="s">
        <v>13</v>
      </c>
      <c r="Q8" s="391"/>
      <c r="R8" s="57" t="s">
        <v>14</v>
      </c>
    </row>
    <row r="9" spans="2:18" x14ac:dyDescent="0.2">
      <c r="B9" s="146" t="s">
        <v>15</v>
      </c>
      <c r="C9" s="144" t="s">
        <v>29</v>
      </c>
      <c r="D9" s="101" t="s">
        <v>190</v>
      </c>
      <c r="E9" s="101" t="s">
        <v>64</v>
      </c>
      <c r="F9" s="145">
        <v>12020</v>
      </c>
      <c r="H9" s="146" t="s">
        <v>15</v>
      </c>
      <c r="I9" s="129" t="s">
        <v>29</v>
      </c>
      <c r="J9" s="68" t="s">
        <v>118</v>
      </c>
      <c r="K9" s="68" t="s">
        <v>57</v>
      </c>
      <c r="L9" s="75">
        <v>21774</v>
      </c>
      <c r="N9" s="146" t="s">
        <v>15</v>
      </c>
      <c r="O9" s="144" t="s">
        <v>29</v>
      </c>
      <c r="P9" s="101" t="s">
        <v>320</v>
      </c>
      <c r="Q9" s="101" t="s">
        <v>51</v>
      </c>
      <c r="R9" s="145">
        <v>99555</v>
      </c>
    </row>
    <row r="10" spans="2:18" x14ac:dyDescent="0.2">
      <c r="B10" s="146">
        <v>2</v>
      </c>
      <c r="C10" s="144" t="s">
        <v>29</v>
      </c>
      <c r="D10" s="101" t="s">
        <v>377</v>
      </c>
      <c r="E10" s="101" t="s">
        <v>46</v>
      </c>
      <c r="F10" s="145">
        <v>28003</v>
      </c>
      <c r="H10" s="146">
        <v>2</v>
      </c>
      <c r="I10" s="129" t="s">
        <v>280</v>
      </c>
      <c r="J10" s="68" t="s">
        <v>140</v>
      </c>
      <c r="K10" s="68" t="s">
        <v>112</v>
      </c>
      <c r="L10" s="75">
        <v>12022</v>
      </c>
      <c r="N10" s="146">
        <v>2</v>
      </c>
      <c r="O10" s="144" t="s">
        <v>280</v>
      </c>
      <c r="P10" s="101" t="s">
        <v>324</v>
      </c>
      <c r="Q10" s="101" t="s">
        <v>49</v>
      </c>
      <c r="R10" s="145">
        <v>29039</v>
      </c>
    </row>
    <row r="11" spans="2:18" x14ac:dyDescent="0.2">
      <c r="B11" s="146">
        <v>3</v>
      </c>
      <c r="C11" s="144" t="s">
        <v>280</v>
      </c>
      <c r="D11" s="101" t="s">
        <v>210</v>
      </c>
      <c r="E11" s="101" t="s">
        <v>211</v>
      </c>
      <c r="F11" s="145">
        <v>13001</v>
      </c>
      <c r="H11" s="146">
        <v>3</v>
      </c>
      <c r="I11" s="129" t="s">
        <v>29</v>
      </c>
      <c r="J11" s="68" t="s">
        <v>118</v>
      </c>
      <c r="K11" s="68" t="s">
        <v>94</v>
      </c>
      <c r="L11" s="75">
        <v>99532</v>
      </c>
      <c r="N11" s="146">
        <v>3</v>
      </c>
      <c r="O11" s="144" t="s">
        <v>29</v>
      </c>
      <c r="P11" s="101" t="s">
        <v>322</v>
      </c>
      <c r="Q11" s="101" t="s">
        <v>56</v>
      </c>
      <c r="R11" s="145">
        <v>29040</v>
      </c>
    </row>
    <row r="12" spans="2:18" x14ac:dyDescent="0.2">
      <c r="B12" s="146">
        <v>4</v>
      </c>
      <c r="C12" s="144" t="s">
        <v>29</v>
      </c>
      <c r="D12" s="101" t="s">
        <v>371</v>
      </c>
      <c r="E12" s="101" t="s">
        <v>56</v>
      </c>
      <c r="F12" s="145">
        <v>13045</v>
      </c>
      <c r="H12" s="146">
        <v>4</v>
      </c>
      <c r="I12" s="129" t="s">
        <v>29</v>
      </c>
      <c r="J12" s="68" t="s">
        <v>118</v>
      </c>
      <c r="K12" s="68" t="s">
        <v>66</v>
      </c>
      <c r="L12" s="75">
        <v>21775</v>
      </c>
      <c r="N12" s="146">
        <v>4</v>
      </c>
      <c r="O12" s="144" t="s">
        <v>29</v>
      </c>
      <c r="P12" s="101" t="s">
        <v>321</v>
      </c>
      <c r="Q12" s="101" t="s">
        <v>81</v>
      </c>
      <c r="R12" s="145">
        <v>11046</v>
      </c>
    </row>
    <row r="13" spans="2:18" x14ac:dyDescent="0.2">
      <c r="B13" s="146">
        <v>5</v>
      </c>
      <c r="C13" s="144" t="s">
        <v>29</v>
      </c>
      <c r="D13" s="101" t="s">
        <v>195</v>
      </c>
      <c r="E13" s="101" t="s">
        <v>60</v>
      </c>
      <c r="F13" s="145">
        <v>99505</v>
      </c>
      <c r="H13" s="146">
        <v>5</v>
      </c>
      <c r="I13" s="129" t="s">
        <v>29</v>
      </c>
      <c r="J13" s="68" t="s">
        <v>108</v>
      </c>
      <c r="K13" s="68" t="s">
        <v>64</v>
      </c>
      <c r="L13" s="75">
        <v>11011</v>
      </c>
      <c r="N13" s="146">
        <v>5</v>
      </c>
      <c r="O13" s="144" t="s">
        <v>29</v>
      </c>
      <c r="P13" s="101" t="s">
        <v>323</v>
      </c>
      <c r="Q13" s="101" t="s">
        <v>93</v>
      </c>
      <c r="R13" s="145">
        <v>28007</v>
      </c>
    </row>
    <row r="14" spans="2:18" ht="13.5" thickBot="1" x14ac:dyDescent="0.25">
      <c r="B14" s="146">
        <v>6</v>
      </c>
      <c r="C14" s="144" t="s">
        <v>280</v>
      </c>
      <c r="D14" s="101" t="s">
        <v>370</v>
      </c>
      <c r="E14" s="101" t="s">
        <v>80</v>
      </c>
      <c r="F14" s="145">
        <v>20714</v>
      </c>
      <c r="H14" s="146">
        <v>6</v>
      </c>
      <c r="I14" s="129" t="s">
        <v>29</v>
      </c>
      <c r="J14" s="68" t="s">
        <v>100</v>
      </c>
      <c r="K14" s="68" t="s">
        <v>47</v>
      </c>
      <c r="L14" s="75">
        <v>24240</v>
      </c>
      <c r="N14" s="147">
        <v>6</v>
      </c>
      <c r="O14" s="148" t="s">
        <v>29</v>
      </c>
      <c r="P14" s="102" t="s">
        <v>368</v>
      </c>
      <c r="Q14" s="102" t="s">
        <v>202</v>
      </c>
      <c r="R14" s="149">
        <v>16107</v>
      </c>
    </row>
    <row r="15" spans="2:18" x14ac:dyDescent="0.2">
      <c r="B15" s="146">
        <v>7</v>
      </c>
      <c r="C15" s="144" t="s">
        <v>280</v>
      </c>
      <c r="D15" s="101" t="s">
        <v>194</v>
      </c>
      <c r="E15" s="101" t="s">
        <v>49</v>
      </c>
      <c r="F15" s="145">
        <v>13044</v>
      </c>
      <c r="H15" s="146">
        <v>7</v>
      </c>
      <c r="I15" s="129" t="s">
        <v>29</v>
      </c>
      <c r="J15" s="68" t="s">
        <v>91</v>
      </c>
      <c r="K15" s="68" t="s">
        <v>398</v>
      </c>
      <c r="L15" s="75">
        <v>22017</v>
      </c>
      <c r="N15" s="67"/>
      <c r="O15" s="67"/>
      <c r="P15" s="67"/>
      <c r="Q15" s="67"/>
      <c r="R15" s="67"/>
    </row>
    <row r="16" spans="2:18" ht="13.5" thickBot="1" x14ac:dyDescent="0.25">
      <c r="B16" s="146">
        <v>8</v>
      </c>
      <c r="C16" s="144" t="s">
        <v>280</v>
      </c>
      <c r="D16" s="101" t="s">
        <v>186</v>
      </c>
      <c r="E16" s="101" t="s">
        <v>77</v>
      </c>
      <c r="F16" s="145">
        <v>14074</v>
      </c>
      <c r="H16" s="147">
        <v>8</v>
      </c>
      <c r="I16" s="130" t="s">
        <v>29</v>
      </c>
      <c r="J16" s="69" t="s">
        <v>169</v>
      </c>
      <c r="K16" s="69" t="s">
        <v>60</v>
      </c>
      <c r="L16" s="76">
        <v>28006</v>
      </c>
      <c r="N16" s="67"/>
      <c r="O16" s="67"/>
      <c r="P16" s="67"/>
      <c r="Q16" s="67"/>
      <c r="R16" s="67"/>
    </row>
    <row r="17" spans="2:18" x14ac:dyDescent="0.2">
      <c r="B17" s="146">
        <v>9</v>
      </c>
      <c r="C17" s="144" t="s">
        <v>280</v>
      </c>
      <c r="D17" s="101" t="s">
        <v>186</v>
      </c>
      <c r="E17" s="101" t="s">
        <v>82</v>
      </c>
      <c r="F17" s="145">
        <v>14075</v>
      </c>
      <c r="H17" s="131"/>
      <c r="I17" s="77"/>
      <c r="J17" s="67"/>
      <c r="K17" s="67"/>
      <c r="L17" s="77"/>
      <c r="N17" s="67"/>
      <c r="O17" s="67"/>
      <c r="P17" s="67"/>
      <c r="Q17" s="67"/>
      <c r="R17" s="67"/>
    </row>
    <row r="18" spans="2:18" x14ac:dyDescent="0.2">
      <c r="B18" s="146">
        <v>10</v>
      </c>
      <c r="C18" s="144" t="s">
        <v>280</v>
      </c>
      <c r="D18" s="101" t="s">
        <v>167</v>
      </c>
      <c r="E18" s="101" t="s">
        <v>77</v>
      </c>
      <c r="F18" s="145">
        <v>11050</v>
      </c>
      <c r="H18" s="131"/>
      <c r="I18" s="77"/>
      <c r="J18" s="67"/>
      <c r="K18" s="67"/>
      <c r="L18" s="77"/>
      <c r="N18" s="67"/>
      <c r="O18" s="67"/>
      <c r="P18" s="67"/>
      <c r="Q18" s="67"/>
      <c r="R18" s="67"/>
    </row>
    <row r="19" spans="2:18" x14ac:dyDescent="0.2">
      <c r="B19" s="146">
        <v>11</v>
      </c>
      <c r="C19" s="144" t="s">
        <v>29</v>
      </c>
      <c r="D19" s="101" t="s">
        <v>167</v>
      </c>
      <c r="E19" s="101" t="s">
        <v>168</v>
      </c>
      <c r="F19" s="145">
        <v>96217</v>
      </c>
      <c r="H19" s="131"/>
      <c r="I19" s="77"/>
      <c r="J19" s="67"/>
      <c r="K19" s="67"/>
      <c r="L19" s="77"/>
      <c r="N19" s="67"/>
      <c r="O19" s="67"/>
      <c r="P19" s="67"/>
      <c r="Q19" s="67"/>
      <c r="R19" s="67"/>
    </row>
    <row r="20" spans="2:18" x14ac:dyDescent="0.2">
      <c r="B20" s="146">
        <v>12</v>
      </c>
      <c r="C20" s="144" t="s">
        <v>29</v>
      </c>
      <c r="D20" s="101" t="s">
        <v>375</v>
      </c>
      <c r="E20" s="101" t="s">
        <v>327</v>
      </c>
      <c r="F20" s="145">
        <v>20711</v>
      </c>
      <c r="H20" s="131"/>
      <c r="I20" s="77"/>
      <c r="J20" s="67"/>
      <c r="K20" s="67"/>
      <c r="L20" s="77"/>
      <c r="N20" s="67"/>
      <c r="O20" s="67"/>
      <c r="P20" s="67"/>
      <c r="Q20" s="67"/>
      <c r="R20" s="67"/>
    </row>
    <row r="21" spans="2:18" x14ac:dyDescent="0.2">
      <c r="B21" s="146">
        <v>13</v>
      </c>
      <c r="C21" s="144" t="s">
        <v>280</v>
      </c>
      <c r="D21" s="101" t="s">
        <v>396</v>
      </c>
      <c r="E21" s="101" t="s">
        <v>82</v>
      </c>
      <c r="F21" s="145">
        <v>18062</v>
      </c>
      <c r="H21" s="131"/>
      <c r="I21" s="77"/>
      <c r="J21" s="67"/>
      <c r="K21" s="67"/>
      <c r="L21" s="77"/>
      <c r="N21" s="67"/>
      <c r="O21" s="67"/>
      <c r="P21" s="67"/>
      <c r="Q21" s="67"/>
      <c r="R21" s="67"/>
    </row>
    <row r="22" spans="2:18" x14ac:dyDescent="0.2">
      <c r="B22" s="146">
        <v>14</v>
      </c>
      <c r="C22" s="144" t="s">
        <v>29</v>
      </c>
      <c r="D22" s="101" t="s">
        <v>397</v>
      </c>
      <c r="E22" s="101" t="s">
        <v>71</v>
      </c>
      <c r="F22" s="145">
        <v>18063</v>
      </c>
      <c r="H22" s="131"/>
      <c r="I22" s="77"/>
      <c r="J22" s="67"/>
      <c r="K22" s="67"/>
      <c r="L22" s="77"/>
      <c r="N22" s="67"/>
      <c r="O22" s="67"/>
      <c r="P22" s="67"/>
      <c r="Q22" s="67"/>
      <c r="R22" s="67"/>
    </row>
    <row r="23" spans="2:18" x14ac:dyDescent="0.2">
      <c r="B23" s="146">
        <v>15</v>
      </c>
      <c r="C23" s="144" t="s">
        <v>29</v>
      </c>
      <c r="D23" s="101" t="s">
        <v>252</v>
      </c>
      <c r="E23" s="101" t="s">
        <v>47</v>
      </c>
      <c r="F23" s="145">
        <v>13004</v>
      </c>
      <c r="H23" s="131"/>
      <c r="I23" s="77"/>
      <c r="J23" s="67"/>
      <c r="K23" s="67"/>
      <c r="L23" s="77"/>
      <c r="N23" s="67"/>
      <c r="O23" s="67"/>
      <c r="P23" s="67"/>
      <c r="Q23" s="67"/>
      <c r="R23" s="67"/>
    </row>
    <row r="24" spans="2:18" x14ac:dyDescent="0.2">
      <c r="B24" s="146">
        <v>16</v>
      </c>
      <c r="C24" s="144" t="s">
        <v>29</v>
      </c>
      <c r="D24" s="101" t="s">
        <v>191</v>
      </c>
      <c r="E24" s="101" t="s">
        <v>64</v>
      </c>
      <c r="F24" s="145">
        <v>98446</v>
      </c>
      <c r="H24" s="131"/>
      <c r="I24" s="77"/>
      <c r="J24" s="67"/>
      <c r="K24" s="67"/>
      <c r="L24" s="77"/>
      <c r="N24" s="67"/>
      <c r="O24" s="67"/>
      <c r="P24" s="67"/>
      <c r="Q24" s="67"/>
      <c r="R24" s="67"/>
    </row>
    <row r="25" spans="2:18" x14ac:dyDescent="0.2">
      <c r="B25" s="146">
        <v>17</v>
      </c>
      <c r="C25" s="144" t="s">
        <v>29</v>
      </c>
      <c r="D25" s="101" t="s">
        <v>196</v>
      </c>
      <c r="E25" s="101" t="s">
        <v>67</v>
      </c>
      <c r="F25" s="145">
        <v>98457</v>
      </c>
      <c r="H25" s="131"/>
      <c r="I25" s="77"/>
      <c r="J25" s="67"/>
      <c r="K25" s="67"/>
      <c r="L25" s="77"/>
      <c r="N25" s="67"/>
      <c r="O25" s="67"/>
      <c r="P25" s="67"/>
      <c r="Q25" s="67"/>
      <c r="R25" s="67"/>
    </row>
    <row r="26" spans="2:18" x14ac:dyDescent="0.2">
      <c r="B26" s="146">
        <v>18</v>
      </c>
      <c r="C26" s="144" t="s">
        <v>280</v>
      </c>
      <c r="D26" s="101" t="s">
        <v>372</v>
      </c>
      <c r="E26" s="101" t="s">
        <v>373</v>
      </c>
      <c r="F26" s="145">
        <v>98458</v>
      </c>
      <c r="H26" s="131"/>
      <c r="I26" s="77"/>
      <c r="J26" s="67"/>
      <c r="K26" s="67"/>
      <c r="L26" s="77"/>
      <c r="N26" s="67"/>
      <c r="O26" s="67"/>
      <c r="P26" s="67"/>
      <c r="Q26" s="67"/>
      <c r="R26" s="67"/>
    </row>
    <row r="27" spans="2:18" x14ac:dyDescent="0.2">
      <c r="B27" s="146">
        <v>19</v>
      </c>
      <c r="C27" s="144" t="s">
        <v>280</v>
      </c>
      <c r="D27" s="101" t="s">
        <v>376</v>
      </c>
      <c r="E27" s="101" t="s">
        <v>49</v>
      </c>
      <c r="F27" s="145">
        <v>98480</v>
      </c>
      <c r="H27" s="131"/>
      <c r="I27" s="77"/>
      <c r="J27" s="67"/>
      <c r="K27" s="67"/>
      <c r="L27" s="77"/>
      <c r="N27" s="67"/>
      <c r="O27" s="67"/>
      <c r="P27" s="67"/>
      <c r="Q27" s="67"/>
      <c r="R27" s="67"/>
    </row>
    <row r="28" spans="2:18" x14ac:dyDescent="0.2">
      <c r="B28" s="146">
        <v>20</v>
      </c>
      <c r="C28" s="144" t="s">
        <v>29</v>
      </c>
      <c r="D28" s="101" t="s">
        <v>369</v>
      </c>
      <c r="E28" s="101" t="s">
        <v>124</v>
      </c>
      <c r="F28" s="145">
        <v>13046</v>
      </c>
      <c r="H28" s="131"/>
      <c r="I28" s="77"/>
      <c r="J28" s="67"/>
      <c r="K28" s="67"/>
      <c r="L28" s="77"/>
      <c r="N28" s="67"/>
      <c r="O28" s="67"/>
      <c r="P28" s="67"/>
      <c r="Q28" s="67"/>
      <c r="R28" s="67"/>
    </row>
    <row r="29" spans="2:18" x14ac:dyDescent="0.2">
      <c r="B29" s="146">
        <v>21</v>
      </c>
      <c r="C29" s="144" t="s">
        <v>29</v>
      </c>
      <c r="D29" s="101" t="s">
        <v>199</v>
      </c>
      <c r="E29" s="101" t="s">
        <v>60</v>
      </c>
      <c r="F29" s="145">
        <v>99551</v>
      </c>
      <c r="H29" s="131"/>
      <c r="I29" s="77"/>
      <c r="J29" s="67"/>
      <c r="K29" s="67"/>
      <c r="L29" s="77"/>
      <c r="N29" s="67"/>
      <c r="O29" s="67"/>
      <c r="P29" s="67"/>
      <c r="Q29" s="67"/>
      <c r="R29" s="67"/>
    </row>
    <row r="30" spans="2:18" x14ac:dyDescent="0.2">
      <c r="B30" s="146">
        <v>22</v>
      </c>
      <c r="C30" s="144" t="s">
        <v>29</v>
      </c>
      <c r="D30" s="101" t="s">
        <v>374</v>
      </c>
      <c r="E30" s="101" t="s">
        <v>60</v>
      </c>
      <c r="F30" s="145">
        <v>28002</v>
      </c>
      <c r="H30" s="131"/>
      <c r="I30" s="77"/>
      <c r="J30" s="67"/>
      <c r="K30" s="67"/>
      <c r="L30" s="77"/>
      <c r="N30" s="67"/>
      <c r="O30" s="67"/>
      <c r="P30" s="67"/>
      <c r="Q30" s="67"/>
      <c r="R30" s="67"/>
    </row>
    <row r="31" spans="2:18" x14ac:dyDescent="0.2">
      <c r="B31" s="146">
        <v>23</v>
      </c>
      <c r="C31" s="144" t="s">
        <v>29</v>
      </c>
      <c r="D31" s="101" t="s">
        <v>193</v>
      </c>
      <c r="E31" s="101" t="s">
        <v>198</v>
      </c>
      <c r="F31" s="145">
        <v>29062</v>
      </c>
      <c r="H31" s="131"/>
      <c r="I31" s="77"/>
      <c r="J31" s="67"/>
      <c r="K31" s="67"/>
      <c r="L31" s="77"/>
      <c r="N31" s="67"/>
      <c r="O31" s="67"/>
      <c r="P31" s="67"/>
      <c r="Q31" s="67"/>
      <c r="R31" s="67"/>
    </row>
    <row r="32" spans="2:18" x14ac:dyDescent="0.2">
      <c r="B32" s="146">
        <v>24</v>
      </c>
      <c r="C32" s="144" t="s">
        <v>29</v>
      </c>
      <c r="D32" s="101" t="s">
        <v>193</v>
      </c>
      <c r="E32" s="101" t="s">
        <v>177</v>
      </c>
      <c r="F32" s="145">
        <v>29061</v>
      </c>
      <c r="H32" s="131"/>
      <c r="I32" s="77"/>
      <c r="J32" s="67"/>
      <c r="K32" s="67"/>
      <c r="L32" s="77"/>
      <c r="N32" s="67"/>
      <c r="O32" s="67"/>
      <c r="P32" s="67"/>
      <c r="Q32" s="67"/>
      <c r="R32" s="67"/>
    </row>
    <row r="33" spans="2:18" x14ac:dyDescent="0.2">
      <c r="B33" s="146">
        <v>25</v>
      </c>
      <c r="C33" s="144" t="s">
        <v>29</v>
      </c>
      <c r="D33" s="101" t="s">
        <v>192</v>
      </c>
      <c r="E33" s="101" t="s">
        <v>59</v>
      </c>
      <c r="F33" s="145">
        <v>10175</v>
      </c>
      <c r="H33" s="131"/>
      <c r="I33" s="77"/>
      <c r="J33" s="67"/>
      <c r="K33" s="67"/>
      <c r="L33" s="77"/>
      <c r="N33" s="67"/>
      <c r="O33" s="67"/>
      <c r="P33" s="67"/>
      <c r="Q33" s="67"/>
      <c r="R33" s="67"/>
    </row>
    <row r="34" spans="2:18" x14ac:dyDescent="0.2">
      <c r="B34" s="161">
        <v>26</v>
      </c>
      <c r="C34" s="58" t="s">
        <v>29</v>
      </c>
      <c r="D34" s="21" t="s">
        <v>192</v>
      </c>
      <c r="E34" s="21" t="s">
        <v>269</v>
      </c>
      <c r="F34" s="60">
        <v>15058</v>
      </c>
      <c r="H34" s="131"/>
      <c r="I34" s="77"/>
      <c r="J34" s="67"/>
      <c r="K34" s="67"/>
      <c r="L34" s="77"/>
      <c r="N34" s="67"/>
      <c r="O34" s="67"/>
      <c r="P34" s="67"/>
      <c r="Q34" s="67"/>
      <c r="R34" s="67"/>
    </row>
    <row r="35" spans="2:18" ht="13.5" thickBot="1" x14ac:dyDescent="0.25">
      <c r="B35" s="147">
        <v>27</v>
      </c>
      <c r="C35" s="70" t="s">
        <v>29</v>
      </c>
      <c r="D35" s="69" t="s">
        <v>378</v>
      </c>
      <c r="E35" s="69" t="s">
        <v>79</v>
      </c>
      <c r="F35" s="76">
        <v>20713</v>
      </c>
      <c r="H35" s="131"/>
      <c r="I35" s="77"/>
      <c r="J35" s="67"/>
      <c r="K35" s="67"/>
      <c r="L35" s="77"/>
      <c r="N35" s="67"/>
      <c r="O35" s="67"/>
      <c r="P35" s="67"/>
      <c r="Q35" s="67"/>
      <c r="R35" s="67"/>
    </row>
    <row r="36" spans="2:18" ht="13.5" thickBot="1" x14ac:dyDescent="0.25">
      <c r="H36"/>
      <c r="I36"/>
      <c r="K36"/>
      <c r="N36"/>
      <c r="P36"/>
    </row>
    <row r="37" spans="2:18" ht="26.25" x14ac:dyDescent="0.4">
      <c r="B37" s="392" t="s">
        <v>381</v>
      </c>
      <c r="C37" s="393"/>
      <c r="D37" s="393"/>
      <c r="E37" s="394"/>
      <c r="F37" s="395"/>
      <c r="H37" s="392" t="s">
        <v>381</v>
      </c>
      <c r="I37" s="393"/>
      <c r="J37" s="393"/>
      <c r="K37" s="394"/>
      <c r="L37" s="395"/>
      <c r="N37" s="392" t="s">
        <v>381</v>
      </c>
      <c r="O37" s="393"/>
      <c r="P37" s="393"/>
      <c r="Q37" s="394"/>
      <c r="R37" s="395"/>
    </row>
    <row r="38" spans="2:18" ht="13.5" thickBot="1" x14ac:dyDescent="0.25">
      <c r="B38" s="146"/>
      <c r="C38" s="58"/>
      <c r="D38" s="21"/>
      <c r="E38" s="65"/>
      <c r="F38" s="60"/>
      <c r="H38" s="146"/>
      <c r="I38" s="58"/>
      <c r="J38" s="21"/>
      <c r="K38" s="65"/>
      <c r="L38" s="60"/>
      <c r="N38" s="146"/>
      <c r="O38" s="58"/>
      <c r="P38" s="21"/>
      <c r="Q38" s="65"/>
      <c r="R38" s="60"/>
    </row>
    <row r="39" spans="2:18" ht="27" thickBot="1" x14ac:dyDescent="0.45">
      <c r="B39" s="55" t="s">
        <v>8</v>
      </c>
      <c r="C39" s="396" t="s">
        <v>9</v>
      </c>
      <c r="D39" s="397"/>
      <c r="E39" s="397"/>
      <c r="F39" s="398"/>
      <c r="H39" s="55" t="s">
        <v>8</v>
      </c>
      <c r="I39" s="396" t="s">
        <v>9</v>
      </c>
      <c r="J39" s="397"/>
      <c r="K39" s="397"/>
      <c r="L39" s="398"/>
      <c r="N39" s="55" t="s">
        <v>8</v>
      </c>
      <c r="O39" s="396" t="s">
        <v>9</v>
      </c>
      <c r="P39" s="397"/>
      <c r="Q39" s="397"/>
      <c r="R39" s="398"/>
    </row>
    <row r="40" spans="2:18" ht="13.5" thickBot="1" x14ac:dyDescent="0.25">
      <c r="B40" s="146"/>
      <c r="C40" s="59"/>
      <c r="D40" s="22"/>
      <c r="E40" s="66"/>
      <c r="F40" s="61"/>
      <c r="H40" s="146"/>
      <c r="I40" s="59"/>
      <c r="J40" s="22"/>
      <c r="K40" s="66"/>
      <c r="L40" s="61"/>
      <c r="N40" s="146"/>
      <c r="O40" s="59"/>
      <c r="P40" s="22"/>
      <c r="Q40" s="66"/>
      <c r="R40" s="61"/>
    </row>
    <row r="41" spans="2:18" ht="27" customHeight="1" thickBot="1" x14ac:dyDescent="0.45">
      <c r="B41" s="55" t="s">
        <v>10</v>
      </c>
      <c r="C41" s="399" t="s">
        <v>52</v>
      </c>
      <c r="D41" s="400"/>
      <c r="E41" s="400"/>
      <c r="F41" s="401"/>
      <c r="H41" s="55" t="s">
        <v>10</v>
      </c>
      <c r="I41" s="399" t="s">
        <v>161</v>
      </c>
      <c r="J41" s="400"/>
      <c r="K41" s="400"/>
      <c r="L41" s="401"/>
      <c r="N41" s="55" t="s">
        <v>10</v>
      </c>
      <c r="O41" s="399" t="s">
        <v>189</v>
      </c>
      <c r="P41" s="400"/>
      <c r="Q41" s="400"/>
      <c r="R41" s="401"/>
    </row>
    <row r="42" spans="2:18" ht="24.95" customHeight="1" x14ac:dyDescent="0.2">
      <c r="B42" s="63" t="s">
        <v>43</v>
      </c>
      <c r="C42" s="402" t="s">
        <v>567</v>
      </c>
      <c r="D42" s="403"/>
      <c r="E42" s="403"/>
      <c r="F42" s="404"/>
      <c r="H42" s="63" t="s">
        <v>43</v>
      </c>
      <c r="I42" s="402" t="s">
        <v>388</v>
      </c>
      <c r="J42" s="403"/>
      <c r="K42" s="403"/>
      <c r="L42" s="404"/>
      <c r="N42" s="63" t="s">
        <v>43</v>
      </c>
      <c r="O42" s="402" t="s">
        <v>319</v>
      </c>
      <c r="P42" s="403"/>
      <c r="Q42" s="403"/>
      <c r="R42" s="404"/>
    </row>
    <row r="43" spans="2:18" x14ac:dyDescent="0.2">
      <c r="B43" s="56" t="s">
        <v>11</v>
      </c>
      <c r="C43" s="23" t="s">
        <v>12</v>
      </c>
      <c r="D43" s="390" t="s">
        <v>13</v>
      </c>
      <c r="E43" s="391"/>
      <c r="F43" s="57" t="s">
        <v>14</v>
      </c>
      <c r="H43" s="56" t="s">
        <v>11</v>
      </c>
      <c r="I43" s="23" t="s">
        <v>12</v>
      </c>
      <c r="J43" s="390" t="s">
        <v>13</v>
      </c>
      <c r="K43" s="391"/>
      <c r="L43" s="57" t="s">
        <v>14</v>
      </c>
      <c r="N43" s="72" t="s">
        <v>11</v>
      </c>
      <c r="O43" s="73" t="s">
        <v>12</v>
      </c>
      <c r="P43" s="405" t="s">
        <v>13</v>
      </c>
      <c r="Q43" s="406"/>
      <c r="R43" s="74" t="s">
        <v>14</v>
      </c>
    </row>
    <row r="44" spans="2:18" x14ac:dyDescent="0.2">
      <c r="B44" s="146" t="s">
        <v>15</v>
      </c>
      <c r="C44" s="62" t="s">
        <v>29</v>
      </c>
      <c r="D44" s="68" t="s">
        <v>70</v>
      </c>
      <c r="E44" s="68" t="s">
        <v>71</v>
      </c>
      <c r="F44" s="75">
        <v>26011</v>
      </c>
      <c r="H44" s="146" t="s">
        <v>15</v>
      </c>
      <c r="I44" s="144" t="s">
        <v>29</v>
      </c>
      <c r="J44" s="134" t="s">
        <v>106</v>
      </c>
      <c r="K44" s="134" t="s">
        <v>85</v>
      </c>
      <c r="L44" s="145">
        <v>96045</v>
      </c>
      <c r="N44" s="146" t="s">
        <v>15</v>
      </c>
      <c r="O44" s="144" t="s">
        <v>29</v>
      </c>
      <c r="P44" s="101" t="s">
        <v>325</v>
      </c>
      <c r="Q44" s="101" t="s">
        <v>47</v>
      </c>
      <c r="R44" s="145">
        <v>98311</v>
      </c>
    </row>
    <row r="45" spans="2:18" x14ac:dyDescent="0.2">
      <c r="B45" s="146">
        <v>2</v>
      </c>
      <c r="C45" s="62" t="s">
        <v>29</v>
      </c>
      <c r="D45" s="68" t="s">
        <v>50</v>
      </c>
      <c r="E45" s="68" t="s">
        <v>51</v>
      </c>
      <c r="F45" s="75">
        <v>96209</v>
      </c>
      <c r="H45" s="146">
        <v>2</v>
      </c>
      <c r="I45" s="144" t="s">
        <v>29</v>
      </c>
      <c r="J45" s="134" t="s">
        <v>106</v>
      </c>
      <c r="K45" s="134" t="s">
        <v>60</v>
      </c>
      <c r="L45" s="145">
        <v>25046</v>
      </c>
      <c r="N45" s="146">
        <v>2</v>
      </c>
      <c r="O45" s="144" t="s">
        <v>29</v>
      </c>
      <c r="P45" s="101" t="s">
        <v>332</v>
      </c>
      <c r="Q45" s="101" t="s">
        <v>333</v>
      </c>
      <c r="R45" s="145">
        <v>13054</v>
      </c>
    </row>
    <row r="46" spans="2:18" x14ac:dyDescent="0.2">
      <c r="B46" s="146">
        <v>3</v>
      </c>
      <c r="C46" s="62" t="s">
        <v>280</v>
      </c>
      <c r="D46" s="68" t="s">
        <v>290</v>
      </c>
      <c r="E46" s="68" t="s">
        <v>266</v>
      </c>
      <c r="F46" s="75">
        <v>23051</v>
      </c>
      <c r="H46" s="146">
        <v>3</v>
      </c>
      <c r="I46" s="144" t="s">
        <v>29</v>
      </c>
      <c r="J46" s="134" t="s">
        <v>106</v>
      </c>
      <c r="K46" s="134" t="s">
        <v>339</v>
      </c>
      <c r="L46" s="145">
        <v>11032</v>
      </c>
      <c r="N46" s="146">
        <v>3</v>
      </c>
      <c r="O46" s="144" t="s">
        <v>280</v>
      </c>
      <c r="P46" s="101" t="s">
        <v>330</v>
      </c>
      <c r="Q46" s="101" t="s">
        <v>49</v>
      </c>
      <c r="R46" s="145">
        <v>24235</v>
      </c>
    </row>
    <row r="47" spans="2:18" x14ac:dyDescent="0.2">
      <c r="B47" s="146">
        <v>4</v>
      </c>
      <c r="C47" s="62" t="s">
        <v>280</v>
      </c>
      <c r="D47" s="68" t="s">
        <v>290</v>
      </c>
      <c r="E47" s="68" t="s">
        <v>53</v>
      </c>
      <c r="F47" s="75">
        <v>96210</v>
      </c>
      <c r="H47" s="146">
        <v>4</v>
      </c>
      <c r="I47" s="144" t="s">
        <v>29</v>
      </c>
      <c r="J47" s="134" t="s">
        <v>114</v>
      </c>
      <c r="K47" s="134" t="s">
        <v>65</v>
      </c>
      <c r="L47" s="145">
        <v>10071</v>
      </c>
      <c r="N47" s="146">
        <v>4</v>
      </c>
      <c r="O47" s="144" t="s">
        <v>280</v>
      </c>
      <c r="P47" s="101" t="s">
        <v>330</v>
      </c>
      <c r="Q47" s="101" t="s">
        <v>331</v>
      </c>
      <c r="R47" s="145">
        <v>98312</v>
      </c>
    </row>
    <row r="48" spans="2:18" x14ac:dyDescent="0.2">
      <c r="B48" s="146">
        <v>5</v>
      </c>
      <c r="C48" s="62" t="s">
        <v>29</v>
      </c>
      <c r="D48" s="68" t="s">
        <v>308</v>
      </c>
      <c r="E48" s="68" t="s">
        <v>72</v>
      </c>
      <c r="F48" s="75">
        <v>11049</v>
      </c>
      <c r="H48" s="146">
        <v>5</v>
      </c>
      <c r="I48" s="144" t="s">
        <v>280</v>
      </c>
      <c r="J48" s="134" t="s">
        <v>407</v>
      </c>
      <c r="K48" s="134" t="s">
        <v>267</v>
      </c>
      <c r="L48" s="145">
        <v>12074</v>
      </c>
      <c r="N48" s="146">
        <v>5</v>
      </c>
      <c r="O48" s="144" t="s">
        <v>29</v>
      </c>
      <c r="P48" s="101" t="s">
        <v>325</v>
      </c>
      <c r="Q48" s="101" t="s">
        <v>334</v>
      </c>
      <c r="R48" s="145">
        <v>98488</v>
      </c>
    </row>
    <row r="49" spans="2:18" ht="13.5" thickBot="1" x14ac:dyDescent="0.25">
      <c r="B49" s="146">
        <v>6</v>
      </c>
      <c r="C49" s="62" t="s">
        <v>29</v>
      </c>
      <c r="D49" s="68" t="s">
        <v>74</v>
      </c>
      <c r="E49" s="68" t="s">
        <v>61</v>
      </c>
      <c r="F49" s="75">
        <v>96034</v>
      </c>
      <c r="H49" s="147">
        <v>6</v>
      </c>
      <c r="I49" s="148" t="s">
        <v>29</v>
      </c>
      <c r="J49" s="102" t="s">
        <v>143</v>
      </c>
      <c r="K49" s="102" t="s">
        <v>47</v>
      </c>
      <c r="L49" s="149">
        <v>96102</v>
      </c>
      <c r="N49" s="146">
        <v>6</v>
      </c>
      <c r="O49" s="144" t="s">
        <v>280</v>
      </c>
      <c r="P49" s="101" t="s">
        <v>329</v>
      </c>
      <c r="Q49" s="101" t="s">
        <v>49</v>
      </c>
      <c r="R49" s="145">
        <v>15007</v>
      </c>
    </row>
    <row r="50" spans="2:18" x14ac:dyDescent="0.2">
      <c r="B50" s="146">
        <v>7</v>
      </c>
      <c r="C50" s="62" t="s">
        <v>29</v>
      </c>
      <c r="D50" s="68" t="s">
        <v>74</v>
      </c>
      <c r="E50" s="68" t="s">
        <v>284</v>
      </c>
      <c r="F50" s="75">
        <v>13040</v>
      </c>
      <c r="H50" s="15"/>
      <c r="I50" s="15"/>
      <c r="J50" s="15"/>
      <c r="K50" s="15"/>
      <c r="L50" s="15"/>
      <c r="N50" s="146">
        <v>7</v>
      </c>
      <c r="O50" s="144" t="s">
        <v>29</v>
      </c>
      <c r="P50" s="101" t="s">
        <v>326</v>
      </c>
      <c r="Q50" s="101" t="s">
        <v>51</v>
      </c>
      <c r="R50" s="145">
        <v>15009</v>
      </c>
    </row>
    <row r="51" spans="2:18" x14ac:dyDescent="0.2">
      <c r="B51" s="146">
        <v>8</v>
      </c>
      <c r="C51" s="62" t="s">
        <v>280</v>
      </c>
      <c r="D51" s="68" t="s">
        <v>76</v>
      </c>
      <c r="E51" s="68" t="s">
        <v>77</v>
      </c>
      <c r="F51" s="75">
        <v>96043</v>
      </c>
      <c r="H51" s="15"/>
      <c r="I51" s="15"/>
      <c r="J51" s="15"/>
      <c r="K51" s="15"/>
      <c r="L51" s="15"/>
      <c r="N51" s="146">
        <v>8</v>
      </c>
      <c r="O51" s="144" t="s">
        <v>29</v>
      </c>
      <c r="P51" s="101" t="s">
        <v>326</v>
      </c>
      <c r="Q51" s="101" t="s">
        <v>327</v>
      </c>
      <c r="R51" s="145">
        <v>15008</v>
      </c>
    </row>
    <row r="52" spans="2:18" x14ac:dyDescent="0.2">
      <c r="B52" s="146">
        <v>9</v>
      </c>
      <c r="C52" s="62" t="s">
        <v>29</v>
      </c>
      <c r="D52" s="68" t="s">
        <v>297</v>
      </c>
      <c r="E52" s="68" t="s">
        <v>276</v>
      </c>
      <c r="F52" s="75">
        <v>26009</v>
      </c>
      <c r="H52" s="15"/>
      <c r="I52" s="15"/>
      <c r="J52" s="15"/>
      <c r="K52" s="15"/>
      <c r="L52" s="15"/>
      <c r="N52" s="146">
        <v>9</v>
      </c>
      <c r="O52" s="144" t="s">
        <v>29</v>
      </c>
      <c r="P52" s="101" t="s">
        <v>328</v>
      </c>
      <c r="Q52" s="101" t="s">
        <v>60</v>
      </c>
      <c r="R52" s="145">
        <v>15006</v>
      </c>
    </row>
    <row r="53" spans="2:18" x14ac:dyDescent="0.2">
      <c r="B53" s="146">
        <v>10</v>
      </c>
      <c r="C53" s="144" t="s">
        <v>280</v>
      </c>
      <c r="D53" s="101" t="s">
        <v>306</v>
      </c>
      <c r="E53" s="101" t="s">
        <v>255</v>
      </c>
      <c r="F53" s="145">
        <v>28008</v>
      </c>
      <c r="H53" s="15"/>
      <c r="I53" s="15"/>
      <c r="J53" s="15"/>
      <c r="K53" s="15"/>
      <c r="L53" s="15"/>
      <c r="N53" s="146">
        <v>10</v>
      </c>
      <c r="O53" s="144" t="s">
        <v>29</v>
      </c>
      <c r="P53" s="101" t="s">
        <v>328</v>
      </c>
      <c r="Q53" s="101" t="s">
        <v>64</v>
      </c>
      <c r="R53" s="145">
        <v>16005</v>
      </c>
    </row>
    <row r="54" spans="2:18" ht="13.5" thickBot="1" x14ac:dyDescent="0.25">
      <c r="B54" s="146">
        <v>11</v>
      </c>
      <c r="C54" s="144" t="s">
        <v>280</v>
      </c>
      <c r="D54" s="101" t="s">
        <v>399</v>
      </c>
      <c r="E54" s="101" t="s">
        <v>400</v>
      </c>
      <c r="F54" s="145">
        <v>17085</v>
      </c>
      <c r="H54" s="131"/>
      <c r="I54" s="131"/>
      <c r="J54" s="15"/>
      <c r="K54" s="15"/>
      <c r="L54" s="131"/>
      <c r="N54" s="147">
        <v>11</v>
      </c>
      <c r="O54" s="148" t="s">
        <v>280</v>
      </c>
      <c r="P54" s="102" t="s">
        <v>408</v>
      </c>
      <c r="Q54" s="102" t="s">
        <v>338</v>
      </c>
      <c r="R54" s="149">
        <v>18048</v>
      </c>
    </row>
    <row r="55" spans="2:18" x14ac:dyDescent="0.2">
      <c r="B55" s="146">
        <v>12</v>
      </c>
      <c r="C55" s="144" t="s">
        <v>29</v>
      </c>
      <c r="D55" s="101" t="s">
        <v>288</v>
      </c>
      <c r="E55" s="101" t="s">
        <v>67</v>
      </c>
      <c r="F55" s="145">
        <v>96108</v>
      </c>
      <c r="H55" s="131"/>
      <c r="I55" s="131"/>
      <c r="J55" s="15"/>
      <c r="K55" s="15"/>
      <c r="L55" s="131"/>
      <c r="N55" s="15"/>
      <c r="O55" s="15"/>
      <c r="P55" s="15"/>
      <c r="Q55" s="15"/>
      <c r="R55" s="15"/>
    </row>
    <row r="56" spans="2:18" x14ac:dyDescent="0.2">
      <c r="B56" s="146">
        <v>13</v>
      </c>
      <c r="C56" s="144" t="s">
        <v>280</v>
      </c>
      <c r="D56" s="101" t="s">
        <v>285</v>
      </c>
      <c r="E56" s="101" t="s">
        <v>286</v>
      </c>
      <c r="F56" s="145">
        <v>96059</v>
      </c>
      <c r="H56" s="131"/>
      <c r="I56" s="131"/>
      <c r="J56" s="15"/>
      <c r="K56" s="15"/>
      <c r="L56" s="131"/>
      <c r="N56" s="15"/>
      <c r="O56" s="15"/>
      <c r="P56" s="15"/>
      <c r="Q56" s="15"/>
      <c r="R56" s="15"/>
    </row>
    <row r="57" spans="2:18" x14ac:dyDescent="0.2">
      <c r="B57" s="146">
        <v>14</v>
      </c>
      <c r="C57" s="144" t="s">
        <v>29</v>
      </c>
      <c r="D57" s="101" t="s">
        <v>287</v>
      </c>
      <c r="E57" s="101" t="s">
        <v>59</v>
      </c>
      <c r="F57" s="145">
        <v>14006</v>
      </c>
      <c r="H57" s="131"/>
      <c r="I57" s="131"/>
      <c r="J57" s="15"/>
      <c r="K57" s="15"/>
      <c r="L57" s="131"/>
      <c r="N57" s="15"/>
      <c r="O57" s="15"/>
      <c r="P57" s="15"/>
      <c r="Q57" s="15"/>
      <c r="R57" s="15"/>
    </row>
    <row r="58" spans="2:18" x14ac:dyDescent="0.2">
      <c r="B58" s="146">
        <v>15</v>
      </c>
      <c r="C58" s="144" t="s">
        <v>280</v>
      </c>
      <c r="D58" s="101" t="s">
        <v>360</v>
      </c>
      <c r="E58" s="101" t="s">
        <v>361</v>
      </c>
      <c r="F58" s="145">
        <v>17032</v>
      </c>
      <c r="H58" s="131"/>
      <c r="I58" s="131"/>
      <c r="J58" s="15"/>
      <c r="K58" s="15"/>
      <c r="L58" s="131"/>
      <c r="N58" s="15"/>
      <c r="O58" s="15"/>
      <c r="P58" s="15"/>
      <c r="Q58" s="15"/>
      <c r="R58" s="15"/>
    </row>
    <row r="59" spans="2:18" x14ac:dyDescent="0.2">
      <c r="B59" s="146">
        <v>16</v>
      </c>
      <c r="C59" s="144" t="s">
        <v>280</v>
      </c>
      <c r="D59" s="101" t="s">
        <v>299</v>
      </c>
      <c r="E59" s="101" t="s">
        <v>300</v>
      </c>
      <c r="F59" s="145">
        <v>11041</v>
      </c>
      <c r="H59" s="131"/>
      <c r="I59" s="131"/>
      <c r="J59" s="15"/>
      <c r="K59" s="15"/>
      <c r="L59" s="131"/>
      <c r="N59" s="15"/>
      <c r="O59" s="15"/>
      <c r="P59" s="15"/>
      <c r="Q59" s="15"/>
      <c r="R59" s="15"/>
    </row>
    <row r="60" spans="2:18" x14ac:dyDescent="0.2">
      <c r="B60" s="146">
        <v>17</v>
      </c>
      <c r="C60" s="144" t="s">
        <v>29</v>
      </c>
      <c r="D60" s="101" t="s">
        <v>109</v>
      </c>
      <c r="E60" s="101" t="s">
        <v>110</v>
      </c>
      <c r="F60" s="145">
        <v>11038</v>
      </c>
      <c r="H60" s="131"/>
      <c r="I60" s="131"/>
      <c r="J60" s="15"/>
      <c r="K60" s="15"/>
      <c r="L60" s="131"/>
      <c r="N60" s="15"/>
      <c r="O60" s="15"/>
      <c r="P60" s="15"/>
      <c r="Q60" s="15"/>
      <c r="R60" s="15"/>
    </row>
    <row r="61" spans="2:18" x14ac:dyDescent="0.2">
      <c r="B61" s="146">
        <v>18</v>
      </c>
      <c r="C61" s="144" t="s">
        <v>29</v>
      </c>
      <c r="D61" s="101" t="s">
        <v>362</v>
      </c>
      <c r="E61" s="101" t="s">
        <v>363</v>
      </c>
      <c r="F61" s="145">
        <v>17033</v>
      </c>
      <c r="H61" s="131"/>
      <c r="I61" s="131"/>
      <c r="J61" s="15"/>
      <c r="K61" s="15"/>
      <c r="L61" s="131"/>
      <c r="N61" s="15"/>
      <c r="O61" s="15"/>
      <c r="P61" s="15"/>
      <c r="Q61" s="15"/>
      <c r="R61" s="15"/>
    </row>
    <row r="62" spans="2:18" x14ac:dyDescent="0.2">
      <c r="B62" s="146">
        <v>19</v>
      </c>
      <c r="C62" s="144" t="s">
        <v>280</v>
      </c>
      <c r="D62" s="101" t="s">
        <v>364</v>
      </c>
      <c r="E62" s="101" t="s">
        <v>300</v>
      </c>
      <c r="F62" s="145">
        <v>17034</v>
      </c>
      <c r="H62" s="131"/>
      <c r="I62" s="131"/>
      <c r="J62" s="15"/>
      <c r="K62" s="15"/>
      <c r="L62" s="131"/>
      <c r="N62" s="131"/>
      <c r="O62" s="131"/>
      <c r="P62" s="15"/>
      <c r="Q62" s="15"/>
      <c r="R62" s="131"/>
    </row>
    <row r="63" spans="2:18" x14ac:dyDescent="0.2">
      <c r="B63" s="146">
        <v>20</v>
      </c>
      <c r="C63" s="144" t="s">
        <v>29</v>
      </c>
      <c r="D63" s="101" t="s">
        <v>401</v>
      </c>
      <c r="E63" s="101" t="s">
        <v>92</v>
      </c>
      <c r="F63" s="145">
        <v>18074</v>
      </c>
      <c r="H63" s="131"/>
      <c r="I63" s="131"/>
      <c r="J63" s="15"/>
      <c r="K63" s="15"/>
      <c r="L63" s="131"/>
      <c r="N63" s="131"/>
      <c r="O63" s="131"/>
      <c r="P63" s="15"/>
      <c r="Q63" s="15"/>
      <c r="R63" s="131"/>
    </row>
    <row r="64" spans="2:18" x14ac:dyDescent="0.2">
      <c r="B64" s="146">
        <v>21</v>
      </c>
      <c r="C64" s="144" t="s">
        <v>29</v>
      </c>
      <c r="D64" s="101" t="s">
        <v>365</v>
      </c>
      <c r="E64" s="101" t="s">
        <v>92</v>
      </c>
      <c r="F64" s="145">
        <v>17031</v>
      </c>
      <c r="H64" s="131"/>
      <c r="I64" s="131"/>
      <c r="J64" s="15"/>
      <c r="K64" s="15"/>
      <c r="L64" s="131"/>
      <c r="N64" s="131"/>
      <c r="O64" s="131"/>
      <c r="P64" s="15"/>
      <c r="Q64" s="15"/>
      <c r="R64" s="131"/>
    </row>
    <row r="65" spans="2:18" x14ac:dyDescent="0.2">
      <c r="B65" s="146">
        <v>22</v>
      </c>
      <c r="C65" s="144" t="s">
        <v>29</v>
      </c>
      <c r="D65" s="101" t="s">
        <v>309</v>
      </c>
      <c r="E65" s="101" t="s">
        <v>71</v>
      </c>
      <c r="F65" s="145">
        <v>14046</v>
      </c>
      <c r="H65" s="143"/>
      <c r="I65" s="143"/>
      <c r="J65" s="15"/>
      <c r="K65" s="15"/>
      <c r="L65" s="143"/>
      <c r="N65" s="143"/>
      <c r="O65" s="143"/>
      <c r="P65" s="15"/>
      <c r="Q65" s="15"/>
      <c r="R65" s="143"/>
    </row>
    <row r="66" spans="2:18" x14ac:dyDescent="0.2">
      <c r="B66" s="146">
        <v>23</v>
      </c>
      <c r="C66" s="144" t="s">
        <v>29</v>
      </c>
      <c r="D66" s="101" t="s">
        <v>117</v>
      </c>
      <c r="E66" s="101" t="s">
        <v>47</v>
      </c>
      <c r="F66" s="145">
        <v>23054</v>
      </c>
      <c r="H66" s="143"/>
      <c r="I66" s="143"/>
      <c r="J66" s="15"/>
      <c r="K66" s="15"/>
      <c r="L66" s="143"/>
      <c r="N66" s="143"/>
      <c r="O66" s="143"/>
      <c r="P66" s="15"/>
      <c r="Q66" s="15"/>
      <c r="R66" s="143"/>
    </row>
    <row r="67" spans="2:18" x14ac:dyDescent="0.2">
      <c r="B67" s="146">
        <v>24</v>
      </c>
      <c r="C67" s="144" t="s">
        <v>29</v>
      </c>
      <c r="D67" s="101" t="s">
        <v>175</v>
      </c>
      <c r="E67" s="101" t="s">
        <v>176</v>
      </c>
      <c r="F67" s="145">
        <v>13064</v>
      </c>
      <c r="H67" s="143"/>
      <c r="I67" s="143"/>
      <c r="J67" s="15"/>
      <c r="K67" s="15"/>
      <c r="L67" s="143"/>
      <c r="N67" s="143"/>
      <c r="O67" s="143"/>
      <c r="P67" s="15"/>
      <c r="Q67" s="15"/>
      <c r="R67" s="143"/>
    </row>
    <row r="68" spans="2:18" x14ac:dyDescent="0.2">
      <c r="B68" s="146">
        <v>25</v>
      </c>
      <c r="C68" s="144" t="s">
        <v>29</v>
      </c>
      <c r="D68" s="101" t="s">
        <v>359</v>
      </c>
      <c r="E68" s="101" t="s">
        <v>314</v>
      </c>
      <c r="F68" s="145">
        <v>16125</v>
      </c>
      <c r="H68" s="143"/>
      <c r="I68" s="143"/>
      <c r="J68" s="15"/>
      <c r="K68" s="15"/>
      <c r="L68" s="143"/>
      <c r="N68" s="143"/>
      <c r="O68" s="143"/>
      <c r="P68" s="15"/>
      <c r="Q68" s="15"/>
      <c r="R68" s="143"/>
    </row>
    <row r="69" spans="2:18" x14ac:dyDescent="0.2">
      <c r="B69" s="146">
        <v>26</v>
      </c>
      <c r="C69" s="144" t="s">
        <v>280</v>
      </c>
      <c r="D69" s="101" t="s">
        <v>310</v>
      </c>
      <c r="E69" s="101" t="s">
        <v>311</v>
      </c>
      <c r="F69" s="145">
        <v>96041</v>
      </c>
      <c r="H69" s="143"/>
      <c r="I69" s="143"/>
      <c r="J69" s="15"/>
      <c r="K69" s="15"/>
      <c r="L69" s="143"/>
      <c r="N69" s="143"/>
      <c r="O69" s="143"/>
      <c r="P69" s="15"/>
      <c r="Q69" s="15"/>
      <c r="R69" s="143"/>
    </row>
    <row r="70" spans="2:18" x14ac:dyDescent="0.2">
      <c r="B70" s="146">
        <v>27</v>
      </c>
      <c r="C70" s="144" t="s">
        <v>29</v>
      </c>
      <c r="D70" s="101" t="s">
        <v>312</v>
      </c>
      <c r="E70" s="101" t="s">
        <v>313</v>
      </c>
      <c r="F70" s="145">
        <v>11040</v>
      </c>
      <c r="H70" s="143"/>
      <c r="I70" s="143"/>
      <c r="J70" s="15"/>
      <c r="K70" s="15"/>
      <c r="L70" s="143"/>
      <c r="N70" s="143"/>
      <c r="O70" s="143"/>
      <c r="P70" s="15"/>
      <c r="Q70" s="15"/>
      <c r="R70" s="143"/>
    </row>
    <row r="71" spans="2:18" x14ac:dyDescent="0.2">
      <c r="B71" s="146">
        <v>28</v>
      </c>
      <c r="C71" s="144" t="s">
        <v>280</v>
      </c>
      <c r="D71" s="101" t="s">
        <v>402</v>
      </c>
      <c r="E71" s="101" t="s">
        <v>403</v>
      </c>
      <c r="F71" s="145">
        <v>15056</v>
      </c>
      <c r="H71" s="143"/>
      <c r="I71" s="143"/>
      <c r="J71" s="15"/>
      <c r="K71" s="15"/>
      <c r="L71" s="143"/>
      <c r="N71" s="143"/>
      <c r="O71" s="143"/>
      <c r="P71" s="15"/>
      <c r="Q71" s="15"/>
      <c r="R71" s="143"/>
    </row>
    <row r="72" spans="2:18" x14ac:dyDescent="0.2">
      <c r="B72" s="146">
        <v>29</v>
      </c>
      <c r="C72" s="144" t="s">
        <v>280</v>
      </c>
      <c r="D72" s="101" t="s">
        <v>296</v>
      </c>
      <c r="E72" s="101" t="s">
        <v>48</v>
      </c>
      <c r="F72" s="145">
        <v>13041</v>
      </c>
      <c r="H72" s="143"/>
      <c r="I72" s="143"/>
      <c r="J72" s="15"/>
      <c r="K72" s="15"/>
      <c r="L72" s="143"/>
      <c r="N72" s="143"/>
      <c r="O72" s="143"/>
      <c r="P72" s="15"/>
      <c r="Q72" s="15"/>
      <c r="R72" s="143"/>
    </row>
    <row r="73" spans="2:18" x14ac:dyDescent="0.2">
      <c r="B73" s="146">
        <v>30</v>
      </c>
      <c r="C73" s="144" t="s">
        <v>280</v>
      </c>
      <c r="D73" s="101" t="s">
        <v>291</v>
      </c>
      <c r="E73" s="101" t="s">
        <v>49</v>
      </c>
      <c r="F73" s="145">
        <v>27051</v>
      </c>
      <c r="H73" s="143"/>
      <c r="I73" s="143"/>
      <c r="J73" s="15"/>
      <c r="K73" s="15"/>
      <c r="L73" s="143"/>
      <c r="N73" s="143"/>
      <c r="O73" s="143"/>
      <c r="P73" s="15"/>
      <c r="Q73" s="15"/>
      <c r="R73" s="143"/>
    </row>
    <row r="74" spans="2:18" x14ac:dyDescent="0.2">
      <c r="B74" s="146">
        <v>31</v>
      </c>
      <c r="C74" s="144" t="s">
        <v>29</v>
      </c>
      <c r="D74" s="101" t="s">
        <v>141</v>
      </c>
      <c r="E74" s="101" t="s">
        <v>92</v>
      </c>
      <c r="F74" s="145">
        <v>15055</v>
      </c>
      <c r="H74" s="143"/>
      <c r="I74" s="143"/>
      <c r="J74" s="15"/>
      <c r="K74" s="15"/>
      <c r="L74" s="143"/>
      <c r="N74" s="143"/>
      <c r="O74" s="143"/>
      <c r="P74" s="15"/>
      <c r="Q74" s="15"/>
      <c r="R74" s="143"/>
    </row>
    <row r="75" spans="2:18" x14ac:dyDescent="0.2">
      <c r="B75" s="146">
        <v>32</v>
      </c>
      <c r="C75" s="144" t="s">
        <v>29</v>
      </c>
      <c r="D75" s="101" t="s">
        <v>141</v>
      </c>
      <c r="E75" s="101" t="s">
        <v>45</v>
      </c>
      <c r="F75" s="145">
        <v>27015</v>
      </c>
      <c r="H75" s="143"/>
      <c r="I75" s="143"/>
      <c r="J75" s="15"/>
      <c r="K75" s="15"/>
      <c r="L75" s="143"/>
      <c r="N75" s="143"/>
      <c r="O75" s="143"/>
      <c r="P75" s="15"/>
      <c r="Q75" s="15"/>
      <c r="R75" s="143"/>
    </row>
    <row r="76" spans="2:18" x14ac:dyDescent="0.2">
      <c r="B76" s="146">
        <v>33</v>
      </c>
      <c r="C76" s="144" t="s">
        <v>280</v>
      </c>
      <c r="D76" s="101" t="s">
        <v>315</v>
      </c>
      <c r="E76" s="101" t="s">
        <v>49</v>
      </c>
      <c r="F76" s="145">
        <v>96042</v>
      </c>
      <c r="H76" s="143"/>
      <c r="I76" s="143"/>
      <c r="J76" s="15"/>
      <c r="K76" s="15"/>
      <c r="L76" s="143"/>
      <c r="N76" s="143"/>
      <c r="O76" s="143"/>
      <c r="P76" s="15"/>
      <c r="Q76" s="15"/>
      <c r="R76" s="143"/>
    </row>
    <row r="77" spans="2:18" x14ac:dyDescent="0.2">
      <c r="B77" s="146">
        <v>34</v>
      </c>
      <c r="C77" s="144" t="s">
        <v>29</v>
      </c>
      <c r="D77" s="101" t="s">
        <v>295</v>
      </c>
      <c r="E77" s="101" t="s">
        <v>64</v>
      </c>
      <c r="F77" s="145">
        <v>10135</v>
      </c>
      <c r="H77" s="143"/>
      <c r="I77" s="143"/>
      <c r="J77" s="15"/>
      <c r="K77" s="15"/>
      <c r="L77" s="143"/>
      <c r="N77" s="143"/>
      <c r="O77" s="143"/>
      <c r="P77" s="15"/>
      <c r="Q77" s="15"/>
      <c r="R77" s="143"/>
    </row>
    <row r="78" spans="2:18" x14ac:dyDescent="0.2">
      <c r="B78" s="146">
        <v>35</v>
      </c>
      <c r="C78" s="144" t="s">
        <v>29</v>
      </c>
      <c r="D78" s="101" t="s">
        <v>293</v>
      </c>
      <c r="E78" s="101" t="s">
        <v>64</v>
      </c>
      <c r="F78" s="145">
        <v>28010</v>
      </c>
      <c r="H78" s="143"/>
      <c r="I78" s="143"/>
      <c r="J78" s="15"/>
      <c r="K78" s="15"/>
      <c r="L78" s="143"/>
      <c r="N78" s="143"/>
      <c r="O78" s="143"/>
      <c r="P78" s="15"/>
      <c r="Q78" s="15"/>
      <c r="R78" s="143"/>
    </row>
    <row r="79" spans="2:18" x14ac:dyDescent="0.2">
      <c r="B79" s="146">
        <v>36</v>
      </c>
      <c r="C79" s="144" t="s">
        <v>280</v>
      </c>
      <c r="D79" s="101" t="s">
        <v>304</v>
      </c>
      <c r="E79" s="101" t="s">
        <v>58</v>
      </c>
      <c r="F79" s="145">
        <v>13063</v>
      </c>
      <c r="H79" s="143"/>
      <c r="I79" s="143"/>
      <c r="J79" s="15"/>
      <c r="K79" s="15"/>
      <c r="L79" s="143"/>
      <c r="N79" s="143"/>
      <c r="O79" s="143"/>
      <c r="P79" s="15"/>
      <c r="Q79" s="15"/>
      <c r="R79" s="143"/>
    </row>
    <row r="80" spans="2:18" x14ac:dyDescent="0.2">
      <c r="B80" s="146">
        <v>37</v>
      </c>
      <c r="C80" s="144" t="s">
        <v>29</v>
      </c>
      <c r="D80" s="101" t="s">
        <v>366</v>
      </c>
      <c r="E80" s="101" t="s">
        <v>367</v>
      </c>
      <c r="F80" s="145">
        <v>16140</v>
      </c>
      <c r="H80" s="143"/>
      <c r="I80" s="143"/>
      <c r="J80" s="15"/>
      <c r="K80" s="15"/>
      <c r="L80" s="143"/>
      <c r="N80" s="143"/>
      <c r="O80" s="143"/>
      <c r="P80" s="15"/>
      <c r="Q80" s="15"/>
      <c r="R80" s="143"/>
    </row>
    <row r="81" spans="2:18" x14ac:dyDescent="0.2">
      <c r="B81" s="146">
        <v>38</v>
      </c>
      <c r="C81" s="144" t="s">
        <v>29</v>
      </c>
      <c r="D81" s="101" t="s">
        <v>303</v>
      </c>
      <c r="E81" s="101" t="s">
        <v>54</v>
      </c>
      <c r="F81" s="145">
        <v>15057</v>
      </c>
      <c r="H81" s="143"/>
      <c r="I81" s="143"/>
      <c r="J81" s="15"/>
      <c r="K81" s="15"/>
      <c r="L81" s="143"/>
      <c r="N81" s="143"/>
      <c r="O81" s="143"/>
      <c r="P81" s="15"/>
      <c r="Q81" s="15"/>
      <c r="R81" s="143"/>
    </row>
    <row r="82" spans="2:18" x14ac:dyDescent="0.2">
      <c r="B82" s="146">
        <v>39</v>
      </c>
      <c r="C82" s="144" t="s">
        <v>280</v>
      </c>
      <c r="D82" s="101" t="s">
        <v>187</v>
      </c>
      <c r="E82" s="101" t="s">
        <v>255</v>
      </c>
      <c r="F82" s="145">
        <v>17095</v>
      </c>
      <c r="H82" s="143"/>
      <c r="I82" s="143"/>
      <c r="J82" s="15"/>
      <c r="K82" s="15"/>
      <c r="L82" s="143"/>
      <c r="N82" s="143"/>
      <c r="O82" s="143"/>
      <c r="P82" s="15"/>
      <c r="Q82" s="15"/>
      <c r="R82" s="143"/>
    </row>
    <row r="83" spans="2:18" x14ac:dyDescent="0.2">
      <c r="B83" s="146">
        <v>40</v>
      </c>
      <c r="C83" s="144" t="s">
        <v>29</v>
      </c>
      <c r="D83" s="101" t="s">
        <v>144</v>
      </c>
      <c r="E83" s="101" t="s">
        <v>404</v>
      </c>
      <c r="F83" s="145">
        <v>17030</v>
      </c>
      <c r="H83" s="143"/>
      <c r="I83" s="143"/>
      <c r="J83" s="15"/>
      <c r="K83" s="15"/>
      <c r="L83" s="143"/>
      <c r="N83" s="143"/>
      <c r="O83" s="143"/>
      <c r="P83" s="15"/>
      <c r="Q83" s="15"/>
      <c r="R83" s="143"/>
    </row>
    <row r="84" spans="2:18" x14ac:dyDescent="0.2">
      <c r="B84" s="146">
        <v>41</v>
      </c>
      <c r="C84" s="144" t="s">
        <v>280</v>
      </c>
      <c r="D84" s="101" t="s">
        <v>145</v>
      </c>
      <c r="E84" s="101" t="s">
        <v>62</v>
      </c>
      <c r="F84" s="145">
        <v>21786</v>
      </c>
      <c r="H84" s="143"/>
      <c r="I84" s="143"/>
      <c r="J84" s="15"/>
      <c r="K84" s="15"/>
      <c r="L84" s="143"/>
      <c r="N84" s="143"/>
      <c r="O84" s="143"/>
      <c r="P84" s="15"/>
      <c r="Q84" s="15"/>
      <c r="R84" s="143"/>
    </row>
    <row r="85" spans="2:18" x14ac:dyDescent="0.2">
      <c r="B85" s="146">
        <v>42</v>
      </c>
      <c r="C85" s="144" t="s">
        <v>29</v>
      </c>
      <c r="D85" s="101" t="s">
        <v>148</v>
      </c>
      <c r="E85" s="101" t="s">
        <v>149</v>
      </c>
      <c r="F85" s="145">
        <v>11037</v>
      </c>
      <c r="H85" s="143"/>
      <c r="I85" s="143"/>
      <c r="J85" s="15"/>
      <c r="K85" s="15"/>
      <c r="L85" s="143"/>
      <c r="N85" s="143"/>
      <c r="O85" s="143"/>
      <c r="P85" s="15"/>
      <c r="Q85" s="15"/>
      <c r="R85" s="143"/>
    </row>
    <row r="86" spans="2:18" x14ac:dyDescent="0.2">
      <c r="B86" s="146">
        <v>43</v>
      </c>
      <c r="C86" s="144" t="s">
        <v>280</v>
      </c>
      <c r="D86" s="101" t="s">
        <v>307</v>
      </c>
      <c r="E86" s="101" t="s">
        <v>77</v>
      </c>
      <c r="F86" s="145">
        <v>98352</v>
      </c>
      <c r="H86" s="143"/>
      <c r="I86" s="143"/>
      <c r="J86" s="15"/>
      <c r="K86" s="15"/>
      <c r="L86" s="143"/>
      <c r="N86" s="143"/>
      <c r="O86" s="143"/>
      <c r="P86" s="15"/>
      <c r="Q86" s="15"/>
      <c r="R86" s="143"/>
    </row>
    <row r="87" spans="2:18" x14ac:dyDescent="0.2">
      <c r="B87" s="146">
        <v>44</v>
      </c>
      <c r="C87" s="144" t="s">
        <v>29</v>
      </c>
      <c r="D87" s="101" t="s">
        <v>316</v>
      </c>
      <c r="E87" s="101" t="s">
        <v>64</v>
      </c>
      <c r="F87" s="145">
        <v>96030</v>
      </c>
      <c r="H87" s="143"/>
      <c r="I87" s="143"/>
      <c r="J87" s="15"/>
      <c r="K87" s="15"/>
      <c r="L87" s="143"/>
      <c r="N87" s="143"/>
      <c r="O87" s="143"/>
      <c r="P87" s="15"/>
      <c r="Q87" s="15"/>
      <c r="R87" s="143"/>
    </row>
    <row r="88" spans="2:18" x14ac:dyDescent="0.2">
      <c r="B88" s="146">
        <v>45</v>
      </c>
      <c r="C88" s="144" t="s">
        <v>280</v>
      </c>
      <c r="D88" s="101" t="s">
        <v>405</v>
      </c>
      <c r="E88" s="101" t="s">
        <v>406</v>
      </c>
      <c r="F88" s="145">
        <v>18061</v>
      </c>
      <c r="H88" s="143"/>
      <c r="I88" s="143"/>
      <c r="J88" s="15"/>
      <c r="K88" s="15"/>
      <c r="L88" s="143"/>
      <c r="N88" s="143"/>
      <c r="O88" s="143"/>
      <c r="P88" s="15"/>
      <c r="Q88" s="15"/>
      <c r="R88" s="143"/>
    </row>
    <row r="89" spans="2:18" x14ac:dyDescent="0.2">
      <c r="B89" s="146">
        <v>46</v>
      </c>
      <c r="C89" s="144" t="s">
        <v>280</v>
      </c>
      <c r="D89" s="101" t="s">
        <v>301</v>
      </c>
      <c r="E89" s="101" t="s">
        <v>302</v>
      </c>
      <c r="F89" s="145">
        <v>15075</v>
      </c>
      <c r="H89" s="143"/>
      <c r="I89" s="143"/>
      <c r="J89" s="15"/>
      <c r="K89" s="15"/>
      <c r="L89" s="143"/>
      <c r="N89" s="143"/>
      <c r="O89" s="143"/>
      <c r="P89" s="15"/>
      <c r="Q89" s="15"/>
      <c r="R89" s="143"/>
    </row>
    <row r="90" spans="2:18" x14ac:dyDescent="0.2">
      <c r="B90" s="146">
        <v>47</v>
      </c>
      <c r="C90" s="144" t="s">
        <v>29</v>
      </c>
      <c r="D90" s="101" t="s">
        <v>294</v>
      </c>
      <c r="E90" s="101" t="s">
        <v>66</v>
      </c>
      <c r="F90" s="145">
        <v>96205</v>
      </c>
      <c r="H90" s="143"/>
      <c r="I90" s="143"/>
      <c r="J90" s="15"/>
      <c r="K90" s="15"/>
      <c r="L90" s="143"/>
      <c r="N90" s="143"/>
      <c r="O90" s="143"/>
      <c r="P90" s="15"/>
      <c r="Q90" s="15"/>
      <c r="R90" s="143"/>
    </row>
    <row r="91" spans="2:18" x14ac:dyDescent="0.2">
      <c r="B91" s="146">
        <v>48</v>
      </c>
      <c r="C91" s="144" t="s">
        <v>29</v>
      </c>
      <c r="D91" s="101" t="s">
        <v>292</v>
      </c>
      <c r="E91" s="101" t="s">
        <v>67</v>
      </c>
      <c r="F91" s="145">
        <v>97272</v>
      </c>
      <c r="H91" s="143"/>
      <c r="I91" s="143"/>
      <c r="J91" s="15"/>
      <c r="K91" s="15"/>
      <c r="L91" s="143"/>
      <c r="N91" s="143"/>
      <c r="O91" s="143"/>
      <c r="P91" s="15"/>
      <c r="Q91" s="15"/>
      <c r="R91" s="143"/>
    </row>
    <row r="92" spans="2:18" x14ac:dyDescent="0.2">
      <c r="B92" s="146">
        <v>49</v>
      </c>
      <c r="C92" s="144" t="s">
        <v>29</v>
      </c>
      <c r="D92" s="101" t="s">
        <v>153</v>
      </c>
      <c r="E92" s="101" t="s">
        <v>298</v>
      </c>
      <c r="F92" s="145">
        <v>24258</v>
      </c>
      <c r="H92" s="143"/>
      <c r="I92" s="143"/>
      <c r="J92" s="15"/>
      <c r="K92" s="15"/>
      <c r="L92" s="143"/>
      <c r="N92" s="143"/>
      <c r="O92" s="143"/>
      <c r="P92" s="15"/>
      <c r="Q92" s="15"/>
      <c r="R92" s="143"/>
    </row>
    <row r="93" spans="2:18" x14ac:dyDescent="0.2">
      <c r="B93" s="146">
        <v>50</v>
      </c>
      <c r="C93" s="144" t="s">
        <v>29</v>
      </c>
      <c r="D93" s="101" t="s">
        <v>289</v>
      </c>
      <c r="E93" s="101" t="s">
        <v>60</v>
      </c>
      <c r="F93" s="145">
        <v>26010</v>
      </c>
      <c r="H93" s="143"/>
      <c r="I93" s="143"/>
      <c r="J93" s="15"/>
      <c r="K93" s="15"/>
      <c r="L93" s="143"/>
      <c r="N93" s="143"/>
      <c r="O93" s="143"/>
      <c r="P93" s="15"/>
      <c r="Q93" s="15"/>
      <c r="R93" s="143"/>
    </row>
    <row r="94" spans="2:18" ht="13.5" thickBot="1" x14ac:dyDescent="0.25">
      <c r="B94" s="147">
        <v>51</v>
      </c>
      <c r="C94" s="148" t="s">
        <v>280</v>
      </c>
      <c r="D94" s="102" t="s">
        <v>165</v>
      </c>
      <c r="E94" s="102" t="s">
        <v>305</v>
      </c>
      <c r="F94" s="149">
        <v>28009</v>
      </c>
      <c r="H94" s="143"/>
      <c r="I94" s="143"/>
      <c r="J94" s="15"/>
      <c r="K94" s="15"/>
      <c r="L94" s="143"/>
      <c r="N94" s="143"/>
      <c r="O94" s="143"/>
      <c r="P94" s="15"/>
      <c r="Q94" s="15"/>
      <c r="R94" s="143"/>
    </row>
    <row r="95" spans="2:18" ht="13.5" thickBot="1" x14ac:dyDescent="0.25">
      <c r="B95" s="14"/>
      <c r="C95" s="71"/>
      <c r="D95" s="67"/>
      <c r="E95" s="67"/>
      <c r="F95" s="77"/>
      <c r="H95" s="14"/>
      <c r="I95" s="71"/>
      <c r="J95" s="67"/>
      <c r="K95" s="67"/>
      <c r="L95" s="67"/>
      <c r="N95" s="14"/>
      <c r="O95" s="71"/>
      <c r="P95" s="67"/>
      <c r="Q95" s="67"/>
      <c r="R95" s="67"/>
    </row>
    <row r="96" spans="2:18" ht="26.25" x14ac:dyDescent="0.4">
      <c r="B96" s="392" t="s">
        <v>381</v>
      </c>
      <c r="C96" s="393"/>
      <c r="D96" s="393"/>
      <c r="E96" s="394"/>
      <c r="F96" s="395"/>
      <c r="H96" s="392" t="s">
        <v>381</v>
      </c>
      <c r="I96" s="393"/>
      <c r="J96" s="393"/>
      <c r="K96" s="394"/>
      <c r="L96" s="395"/>
      <c r="N96" s="410"/>
      <c r="O96" s="410"/>
      <c r="P96" s="410"/>
      <c r="Q96" s="410"/>
      <c r="R96" s="410"/>
    </row>
    <row r="97" spans="2:18" ht="13.5" thickBot="1" x14ac:dyDescent="0.25">
      <c r="B97" s="146"/>
      <c r="C97" s="58"/>
      <c r="D97" s="21"/>
      <c r="E97" s="65"/>
      <c r="F97" s="60"/>
      <c r="H97" s="146"/>
      <c r="I97" s="58"/>
      <c r="J97" s="21"/>
      <c r="K97" s="65"/>
      <c r="L97" s="60"/>
      <c r="N97" s="159"/>
      <c r="O97" s="159"/>
      <c r="P97" s="160"/>
      <c r="Q97" s="160"/>
      <c r="R97" s="159"/>
    </row>
    <row r="98" spans="2:18" ht="27" thickBot="1" x14ac:dyDescent="0.45">
      <c r="B98" s="55" t="s">
        <v>8</v>
      </c>
      <c r="C98" s="396" t="s">
        <v>9</v>
      </c>
      <c r="D98" s="397"/>
      <c r="E98" s="397"/>
      <c r="F98" s="398"/>
      <c r="H98" s="55" t="s">
        <v>8</v>
      </c>
      <c r="I98" s="396" t="s">
        <v>9</v>
      </c>
      <c r="J98" s="397"/>
      <c r="K98" s="397"/>
      <c r="L98" s="398"/>
      <c r="N98" s="140"/>
      <c r="O98" s="411"/>
      <c r="P98" s="411"/>
      <c r="Q98" s="411"/>
      <c r="R98" s="411"/>
    </row>
    <row r="99" spans="2:18" ht="13.5" thickBot="1" x14ac:dyDescent="0.25">
      <c r="B99" s="146"/>
      <c r="C99" s="59"/>
      <c r="D99" s="22"/>
      <c r="E99" s="66"/>
      <c r="F99" s="61"/>
      <c r="H99" s="146"/>
      <c r="I99" s="59"/>
      <c r="J99" s="22"/>
      <c r="K99" s="66"/>
      <c r="L99" s="61"/>
      <c r="N99" s="159"/>
      <c r="O99" s="159"/>
      <c r="P99" s="160"/>
      <c r="Q99" s="160"/>
      <c r="R99" s="159"/>
    </row>
    <row r="100" spans="2:18" ht="27" thickBot="1" x14ac:dyDescent="0.45">
      <c r="B100" s="55" t="s">
        <v>10</v>
      </c>
      <c r="C100" s="399" t="s">
        <v>233</v>
      </c>
      <c r="D100" s="400"/>
      <c r="E100" s="400"/>
      <c r="F100" s="401"/>
      <c r="H100" s="55" t="s">
        <v>10</v>
      </c>
      <c r="I100" s="399" t="s">
        <v>0</v>
      </c>
      <c r="J100" s="400"/>
      <c r="K100" s="400"/>
      <c r="L100" s="401"/>
      <c r="N100" s="140"/>
      <c r="O100" s="412"/>
      <c r="P100" s="412"/>
      <c r="Q100" s="412"/>
      <c r="R100" s="412"/>
    </row>
    <row r="101" spans="2:18" ht="24.95" customHeight="1" x14ac:dyDescent="0.2">
      <c r="B101" s="63" t="s">
        <v>43</v>
      </c>
      <c r="C101" s="402" t="s">
        <v>349</v>
      </c>
      <c r="D101" s="403"/>
      <c r="E101" s="403"/>
      <c r="F101" s="404"/>
      <c r="H101" s="63" t="s">
        <v>43</v>
      </c>
      <c r="I101" s="402" t="s">
        <v>246</v>
      </c>
      <c r="J101" s="403"/>
      <c r="K101" s="403"/>
      <c r="L101" s="404"/>
      <c r="N101" s="158"/>
      <c r="O101" s="413"/>
      <c r="P101" s="414"/>
      <c r="Q101" s="414"/>
      <c r="R101" s="414"/>
    </row>
    <row r="102" spans="2:18" x14ac:dyDescent="0.2">
      <c r="B102" s="56" t="s">
        <v>11</v>
      </c>
      <c r="C102" s="23" t="s">
        <v>12</v>
      </c>
      <c r="D102" s="390" t="s">
        <v>13</v>
      </c>
      <c r="E102" s="391"/>
      <c r="F102" s="57" t="s">
        <v>14</v>
      </c>
      <c r="H102" s="56" t="s">
        <v>11</v>
      </c>
      <c r="I102" s="23" t="s">
        <v>12</v>
      </c>
      <c r="J102" s="390" t="s">
        <v>13</v>
      </c>
      <c r="K102" s="391"/>
      <c r="L102" s="57" t="s">
        <v>14</v>
      </c>
      <c r="N102" s="157"/>
      <c r="O102" s="157"/>
      <c r="P102" s="415"/>
      <c r="Q102" s="415"/>
      <c r="R102" s="157"/>
    </row>
    <row r="103" spans="2:18" ht="12.75" customHeight="1" x14ac:dyDescent="0.2">
      <c r="B103" s="146" t="s">
        <v>15</v>
      </c>
      <c r="C103" s="114" t="s">
        <v>29</v>
      </c>
      <c r="D103" s="112" t="s">
        <v>249</v>
      </c>
      <c r="E103" s="112" t="s">
        <v>55</v>
      </c>
      <c r="F103" s="116">
        <v>15047</v>
      </c>
      <c r="H103" s="108" t="s">
        <v>15</v>
      </c>
      <c r="I103" s="114" t="s">
        <v>29</v>
      </c>
      <c r="J103" s="128" t="s">
        <v>154</v>
      </c>
      <c r="K103" s="128" t="s">
        <v>46</v>
      </c>
      <c r="L103" s="116">
        <v>27080</v>
      </c>
      <c r="N103" s="143"/>
      <c r="O103" s="71"/>
      <c r="P103" s="67"/>
      <c r="Q103" s="67"/>
      <c r="R103" s="77"/>
    </row>
    <row r="104" spans="2:18" x14ac:dyDescent="0.2">
      <c r="B104" s="146">
        <v>2</v>
      </c>
      <c r="C104" s="114" t="s">
        <v>29</v>
      </c>
      <c r="D104" s="112" t="s">
        <v>208</v>
      </c>
      <c r="E104" s="112" t="s">
        <v>247</v>
      </c>
      <c r="F104" s="116">
        <v>99510</v>
      </c>
      <c r="H104" s="108">
        <v>2</v>
      </c>
      <c r="I104" s="114" t="s">
        <v>29</v>
      </c>
      <c r="J104" s="128" t="s">
        <v>74</v>
      </c>
      <c r="K104" s="128" t="s">
        <v>75</v>
      </c>
      <c r="L104" s="116">
        <v>98425</v>
      </c>
      <c r="N104" s="143"/>
      <c r="O104" s="71"/>
      <c r="P104" s="67"/>
      <c r="Q104" s="67"/>
      <c r="R104" s="77"/>
    </row>
    <row r="105" spans="2:18" x14ac:dyDescent="0.2">
      <c r="B105" s="146">
        <v>3</v>
      </c>
      <c r="C105" s="114" t="s">
        <v>280</v>
      </c>
      <c r="D105" s="112" t="s">
        <v>209</v>
      </c>
      <c r="E105" s="112" t="s">
        <v>83</v>
      </c>
      <c r="F105" s="116">
        <v>99574</v>
      </c>
      <c r="H105" s="108">
        <v>3</v>
      </c>
      <c r="I105" s="114" t="s">
        <v>29</v>
      </c>
      <c r="J105" s="128" t="s">
        <v>272</v>
      </c>
      <c r="K105" s="128" t="s">
        <v>273</v>
      </c>
      <c r="L105" s="116">
        <v>15087</v>
      </c>
      <c r="N105" s="143"/>
      <c r="O105" s="71"/>
      <c r="P105" s="67"/>
      <c r="Q105" s="67"/>
      <c r="R105" s="77"/>
    </row>
    <row r="106" spans="2:18" x14ac:dyDescent="0.2">
      <c r="B106" s="146">
        <v>4</v>
      </c>
      <c r="C106" s="114" t="s">
        <v>29</v>
      </c>
      <c r="D106" s="112" t="s">
        <v>251</v>
      </c>
      <c r="E106" s="112" t="s">
        <v>72</v>
      </c>
      <c r="F106" s="116">
        <v>15059</v>
      </c>
      <c r="H106" s="108">
        <v>4</v>
      </c>
      <c r="I106" s="114" t="s">
        <v>29</v>
      </c>
      <c r="J106" s="128" t="s">
        <v>270</v>
      </c>
      <c r="K106" s="128" t="s">
        <v>60</v>
      </c>
      <c r="L106" s="116">
        <v>15060</v>
      </c>
      <c r="N106" s="143"/>
      <c r="O106" s="71"/>
      <c r="P106" s="67"/>
      <c r="Q106" s="67"/>
      <c r="R106" s="77"/>
    </row>
    <row r="107" spans="2:18" x14ac:dyDescent="0.2">
      <c r="B107" s="146">
        <v>5</v>
      </c>
      <c r="C107" s="114" t="s">
        <v>280</v>
      </c>
      <c r="D107" s="112" t="s">
        <v>256</v>
      </c>
      <c r="E107" s="112" t="s">
        <v>82</v>
      </c>
      <c r="F107" s="116">
        <v>25002</v>
      </c>
      <c r="H107" s="108">
        <v>5</v>
      </c>
      <c r="I107" s="114" t="s">
        <v>29</v>
      </c>
      <c r="J107" s="128" t="s">
        <v>271</v>
      </c>
      <c r="K107" s="128" t="s">
        <v>71</v>
      </c>
      <c r="L107" s="116">
        <v>15086</v>
      </c>
      <c r="N107" s="143"/>
      <c r="O107" s="71"/>
      <c r="P107" s="67"/>
      <c r="Q107" s="67"/>
      <c r="R107" s="77"/>
    </row>
    <row r="108" spans="2:18" x14ac:dyDescent="0.2">
      <c r="B108" s="146">
        <v>6</v>
      </c>
      <c r="C108" s="114" t="s">
        <v>280</v>
      </c>
      <c r="D108" s="112" t="s">
        <v>203</v>
      </c>
      <c r="E108" s="112" t="s">
        <v>204</v>
      </c>
      <c r="F108" s="116">
        <v>25003</v>
      </c>
      <c r="H108" s="108">
        <v>6</v>
      </c>
      <c r="I108" s="114" t="s">
        <v>280</v>
      </c>
      <c r="J108" s="128" t="s">
        <v>212</v>
      </c>
      <c r="K108" s="128" t="s">
        <v>115</v>
      </c>
      <c r="L108" s="116">
        <v>27088</v>
      </c>
      <c r="N108" s="143"/>
      <c r="O108" s="71"/>
      <c r="P108" s="67"/>
      <c r="Q108" s="67"/>
      <c r="R108" s="77"/>
    </row>
    <row r="109" spans="2:18" x14ac:dyDescent="0.2">
      <c r="B109" s="146">
        <v>7</v>
      </c>
      <c r="C109" s="114" t="s">
        <v>29</v>
      </c>
      <c r="D109" s="112" t="s">
        <v>265</v>
      </c>
      <c r="E109" s="112" t="s">
        <v>93</v>
      </c>
      <c r="F109" s="116">
        <v>16017</v>
      </c>
      <c r="H109" s="108">
        <v>7</v>
      </c>
      <c r="I109" s="114" t="s">
        <v>29</v>
      </c>
      <c r="J109" s="128" t="s">
        <v>197</v>
      </c>
      <c r="K109" s="128" t="s">
        <v>276</v>
      </c>
      <c r="L109" s="116">
        <v>16001</v>
      </c>
      <c r="N109" s="143"/>
      <c r="O109" s="71"/>
      <c r="P109" s="67"/>
      <c r="Q109" s="67"/>
      <c r="R109" s="77"/>
    </row>
    <row r="110" spans="2:18" x14ac:dyDescent="0.2">
      <c r="B110" s="146">
        <v>8</v>
      </c>
      <c r="C110" s="114" t="s">
        <v>280</v>
      </c>
      <c r="D110" s="112" t="s">
        <v>348</v>
      </c>
      <c r="E110" s="112" t="s">
        <v>48</v>
      </c>
      <c r="F110" s="116">
        <v>17041</v>
      </c>
      <c r="H110" s="108">
        <v>8</v>
      </c>
      <c r="I110" s="114" t="s">
        <v>29</v>
      </c>
      <c r="J110" s="128" t="s">
        <v>275</v>
      </c>
      <c r="K110" s="128" t="s">
        <v>71</v>
      </c>
      <c r="L110" s="116">
        <v>15093</v>
      </c>
      <c r="N110" s="143"/>
      <c r="O110" s="71"/>
      <c r="P110" s="67"/>
      <c r="Q110" s="67"/>
      <c r="R110" s="77"/>
    </row>
    <row r="111" spans="2:18" x14ac:dyDescent="0.2">
      <c r="B111" s="146">
        <v>9</v>
      </c>
      <c r="C111" s="114" t="s">
        <v>280</v>
      </c>
      <c r="D111" s="112" t="s">
        <v>261</v>
      </c>
      <c r="E111" s="112" t="s">
        <v>262</v>
      </c>
      <c r="F111" s="116">
        <v>15017</v>
      </c>
      <c r="H111" s="108">
        <v>9</v>
      </c>
      <c r="I111" s="114" t="s">
        <v>29</v>
      </c>
      <c r="J111" s="128" t="s">
        <v>123</v>
      </c>
      <c r="K111" s="128" t="s">
        <v>47</v>
      </c>
      <c r="L111" s="116">
        <v>98432</v>
      </c>
      <c r="N111" s="143"/>
      <c r="O111" s="71"/>
      <c r="P111" s="67"/>
      <c r="Q111" s="67"/>
      <c r="R111" s="77"/>
    </row>
    <row r="112" spans="2:18" x14ac:dyDescent="0.2">
      <c r="B112" s="146">
        <v>10</v>
      </c>
      <c r="C112" s="114" t="s">
        <v>29</v>
      </c>
      <c r="D112" s="112" t="s">
        <v>409</v>
      </c>
      <c r="E112" s="112" t="s">
        <v>47</v>
      </c>
      <c r="F112" s="116">
        <v>99512</v>
      </c>
      <c r="H112" s="108">
        <v>10</v>
      </c>
      <c r="I112" s="114" t="s">
        <v>280</v>
      </c>
      <c r="J112" s="128" t="s">
        <v>126</v>
      </c>
      <c r="K112" s="128" t="s">
        <v>82</v>
      </c>
      <c r="L112" s="116">
        <v>10056</v>
      </c>
      <c r="N112" s="143"/>
      <c r="O112" s="71"/>
      <c r="P112" s="67"/>
      <c r="Q112" s="67"/>
      <c r="R112" s="77"/>
    </row>
    <row r="113" spans="2:18" x14ac:dyDescent="0.2">
      <c r="B113" s="146">
        <v>11</v>
      </c>
      <c r="C113" s="114" t="s">
        <v>280</v>
      </c>
      <c r="D113" s="112" t="s">
        <v>263</v>
      </c>
      <c r="E113" s="112" t="s">
        <v>264</v>
      </c>
      <c r="F113" s="116">
        <v>15018</v>
      </c>
      <c r="H113" s="108">
        <v>11</v>
      </c>
      <c r="I113" s="114" t="s">
        <v>280</v>
      </c>
      <c r="J113" s="128" t="s">
        <v>354</v>
      </c>
      <c r="K113" s="128" t="s">
        <v>255</v>
      </c>
      <c r="L113" s="116">
        <v>16121</v>
      </c>
      <c r="N113" s="143"/>
      <c r="O113" s="71"/>
      <c r="P113" s="67"/>
      <c r="Q113" s="67"/>
      <c r="R113" s="77"/>
    </row>
    <row r="114" spans="2:18" x14ac:dyDescent="0.2">
      <c r="B114" s="146">
        <v>12</v>
      </c>
      <c r="C114" s="114" t="s">
        <v>29</v>
      </c>
      <c r="D114" s="112" t="s">
        <v>205</v>
      </c>
      <c r="E114" s="112" t="s">
        <v>55</v>
      </c>
      <c r="F114" s="116">
        <v>11006</v>
      </c>
      <c r="H114" s="108">
        <v>12</v>
      </c>
      <c r="I114" s="114" t="s">
        <v>280</v>
      </c>
      <c r="J114" s="128" t="s">
        <v>129</v>
      </c>
      <c r="K114" s="128" t="s">
        <v>95</v>
      </c>
      <c r="L114" s="116">
        <v>29009</v>
      </c>
      <c r="N114" s="143"/>
      <c r="O114" s="71"/>
      <c r="P114" s="67"/>
      <c r="Q114" s="67"/>
      <c r="R114" s="77"/>
    </row>
    <row r="115" spans="2:18" x14ac:dyDescent="0.2">
      <c r="B115" s="146">
        <v>13</v>
      </c>
      <c r="C115" s="144" t="s">
        <v>29</v>
      </c>
      <c r="D115" s="101" t="s">
        <v>257</v>
      </c>
      <c r="E115" s="101" t="s">
        <v>258</v>
      </c>
      <c r="F115" s="145">
        <v>15015</v>
      </c>
      <c r="H115" s="108">
        <v>13</v>
      </c>
      <c r="I115" s="114" t="s">
        <v>29</v>
      </c>
      <c r="J115" s="128" t="s">
        <v>130</v>
      </c>
      <c r="K115" s="128" t="s">
        <v>131</v>
      </c>
      <c r="L115" s="116">
        <v>21811</v>
      </c>
      <c r="N115" s="143"/>
      <c r="O115" s="71"/>
      <c r="P115" s="67"/>
      <c r="Q115" s="67"/>
      <c r="R115" s="77"/>
    </row>
    <row r="116" spans="2:18" x14ac:dyDescent="0.2">
      <c r="B116" s="146">
        <v>14</v>
      </c>
      <c r="C116" s="144" t="s">
        <v>29</v>
      </c>
      <c r="D116" s="101" t="s">
        <v>201</v>
      </c>
      <c r="E116" s="101" t="s">
        <v>410</v>
      </c>
      <c r="F116" s="145">
        <v>99539</v>
      </c>
      <c r="H116" s="108">
        <v>14</v>
      </c>
      <c r="I116" s="114" t="s">
        <v>280</v>
      </c>
      <c r="J116" s="128" t="s">
        <v>132</v>
      </c>
      <c r="K116" s="128" t="s">
        <v>78</v>
      </c>
      <c r="L116" s="116">
        <v>21807</v>
      </c>
      <c r="N116" s="143"/>
      <c r="O116" s="71"/>
      <c r="P116" s="67"/>
      <c r="Q116" s="67"/>
      <c r="R116" s="77"/>
    </row>
    <row r="117" spans="2:18" x14ac:dyDescent="0.2">
      <c r="B117" s="146">
        <v>15</v>
      </c>
      <c r="C117" s="144" t="s">
        <v>29</v>
      </c>
      <c r="D117" s="101" t="s">
        <v>201</v>
      </c>
      <c r="E117" s="101" t="s">
        <v>411</v>
      </c>
      <c r="F117" s="145">
        <v>20730</v>
      </c>
      <c r="H117" s="108">
        <v>15</v>
      </c>
      <c r="I117" s="114" t="s">
        <v>29</v>
      </c>
      <c r="J117" s="128" t="s">
        <v>355</v>
      </c>
      <c r="K117" s="128" t="s">
        <v>60</v>
      </c>
      <c r="L117" s="116">
        <v>16149</v>
      </c>
      <c r="N117" s="143"/>
      <c r="O117" s="71"/>
      <c r="P117" s="67"/>
      <c r="Q117" s="67"/>
      <c r="R117" s="77"/>
    </row>
    <row r="118" spans="2:18" x14ac:dyDescent="0.2">
      <c r="B118" s="146">
        <v>16</v>
      </c>
      <c r="C118" s="144" t="s">
        <v>29</v>
      </c>
      <c r="D118" s="101" t="s">
        <v>201</v>
      </c>
      <c r="E118" s="101" t="s">
        <v>202</v>
      </c>
      <c r="F118" s="145">
        <v>99540</v>
      </c>
      <c r="H118" s="108">
        <v>16</v>
      </c>
      <c r="I118" s="114" t="s">
        <v>280</v>
      </c>
      <c r="J118" s="128" t="s">
        <v>136</v>
      </c>
      <c r="K118" s="128" t="s">
        <v>63</v>
      </c>
      <c r="L118" s="116">
        <v>10057</v>
      </c>
      <c r="N118" s="143"/>
      <c r="O118" s="71"/>
      <c r="P118" s="67"/>
      <c r="Q118" s="67"/>
      <c r="R118" s="77"/>
    </row>
    <row r="119" spans="2:18" x14ac:dyDescent="0.2">
      <c r="B119" s="146">
        <v>17</v>
      </c>
      <c r="C119" s="144" t="s">
        <v>29</v>
      </c>
      <c r="D119" s="101" t="s">
        <v>206</v>
      </c>
      <c r="E119" s="101" t="s">
        <v>57</v>
      </c>
      <c r="F119" s="145">
        <v>21836</v>
      </c>
      <c r="H119" s="108">
        <v>17</v>
      </c>
      <c r="I119" s="114" t="s">
        <v>280</v>
      </c>
      <c r="J119" s="128" t="s">
        <v>137</v>
      </c>
      <c r="K119" s="128" t="s">
        <v>138</v>
      </c>
      <c r="L119" s="116">
        <v>21805</v>
      </c>
      <c r="N119" s="143"/>
      <c r="O119" s="71"/>
      <c r="P119" s="67"/>
      <c r="Q119" s="67"/>
      <c r="R119" s="77"/>
    </row>
    <row r="120" spans="2:18" x14ac:dyDescent="0.2">
      <c r="B120" s="146">
        <v>18</v>
      </c>
      <c r="C120" s="144" t="s">
        <v>280</v>
      </c>
      <c r="D120" s="101" t="s">
        <v>207</v>
      </c>
      <c r="E120" s="101" t="s">
        <v>105</v>
      </c>
      <c r="F120" s="145">
        <v>28001</v>
      </c>
      <c r="H120" s="108">
        <v>18</v>
      </c>
      <c r="I120" s="114" t="s">
        <v>280</v>
      </c>
      <c r="J120" s="128" t="s">
        <v>413</v>
      </c>
      <c r="K120" s="128" t="s">
        <v>80</v>
      </c>
      <c r="L120" s="116">
        <v>17090</v>
      </c>
      <c r="N120" s="143"/>
      <c r="O120" s="71"/>
      <c r="P120" s="67"/>
      <c r="Q120" s="67"/>
      <c r="R120" s="77"/>
    </row>
    <row r="121" spans="2:18" x14ac:dyDescent="0.2">
      <c r="B121" s="146">
        <v>19</v>
      </c>
      <c r="C121" s="144" t="s">
        <v>29</v>
      </c>
      <c r="D121" s="101" t="s">
        <v>133</v>
      </c>
      <c r="E121" s="101" t="s">
        <v>248</v>
      </c>
      <c r="F121" s="145">
        <v>15023</v>
      </c>
      <c r="H121" s="108">
        <v>19</v>
      </c>
      <c r="I121" s="114" t="s">
        <v>280</v>
      </c>
      <c r="J121" s="128" t="s">
        <v>353</v>
      </c>
      <c r="K121" s="128" t="s">
        <v>95</v>
      </c>
      <c r="L121" s="116">
        <v>16139</v>
      </c>
      <c r="N121" s="143"/>
      <c r="O121" s="71"/>
      <c r="P121" s="67"/>
      <c r="Q121" s="67"/>
      <c r="R121" s="77"/>
    </row>
    <row r="122" spans="2:18" x14ac:dyDescent="0.2">
      <c r="B122" s="146">
        <v>20</v>
      </c>
      <c r="C122" s="144" t="s">
        <v>29</v>
      </c>
      <c r="D122" s="101" t="s">
        <v>347</v>
      </c>
      <c r="E122" s="101" t="s">
        <v>69</v>
      </c>
      <c r="F122" s="145">
        <v>17001</v>
      </c>
      <c r="H122" s="108">
        <v>20</v>
      </c>
      <c r="I122" s="62" t="s">
        <v>280</v>
      </c>
      <c r="J122" s="68" t="s">
        <v>414</v>
      </c>
      <c r="K122" s="68" t="s">
        <v>274</v>
      </c>
      <c r="L122" s="75">
        <v>15088</v>
      </c>
      <c r="N122" s="143"/>
      <c r="O122" s="71"/>
      <c r="P122" s="67"/>
      <c r="Q122" s="67"/>
      <c r="R122" s="77"/>
    </row>
    <row r="123" spans="2:18" ht="13.5" thickBot="1" x14ac:dyDescent="0.25">
      <c r="B123" s="146">
        <v>21</v>
      </c>
      <c r="C123" s="144" t="s">
        <v>29</v>
      </c>
      <c r="D123" s="101" t="s">
        <v>253</v>
      </c>
      <c r="E123" s="101" t="s">
        <v>254</v>
      </c>
      <c r="F123" s="145">
        <v>28047</v>
      </c>
      <c r="H123" s="109">
        <v>21</v>
      </c>
      <c r="I123" s="70" t="s">
        <v>280</v>
      </c>
      <c r="J123" s="69" t="s">
        <v>415</v>
      </c>
      <c r="K123" s="69" t="s">
        <v>83</v>
      </c>
      <c r="L123" s="76">
        <v>17081</v>
      </c>
      <c r="N123" s="143"/>
      <c r="O123" s="71"/>
      <c r="P123" s="67"/>
      <c r="Q123" s="67"/>
      <c r="R123" s="77"/>
    </row>
    <row r="124" spans="2:18" x14ac:dyDescent="0.2">
      <c r="B124" s="146">
        <v>22</v>
      </c>
      <c r="C124" s="144" t="s">
        <v>280</v>
      </c>
      <c r="D124" s="101" t="s">
        <v>259</v>
      </c>
      <c r="E124" s="101" t="s">
        <v>260</v>
      </c>
      <c r="F124" s="145">
        <v>15019</v>
      </c>
      <c r="H124" s="14"/>
      <c r="I124" s="71"/>
      <c r="J124" s="67"/>
      <c r="K124" s="67"/>
      <c r="L124" s="77"/>
      <c r="N124" s="143"/>
      <c r="O124" s="71"/>
      <c r="P124" s="67"/>
      <c r="Q124" s="67"/>
      <c r="R124" s="77"/>
    </row>
    <row r="125" spans="2:18" x14ac:dyDescent="0.2">
      <c r="B125" s="146">
        <v>23</v>
      </c>
      <c r="C125" s="144" t="s">
        <v>29</v>
      </c>
      <c r="D125" s="101" t="s">
        <v>412</v>
      </c>
      <c r="E125" s="101" t="s">
        <v>66</v>
      </c>
      <c r="F125" s="145">
        <v>18057</v>
      </c>
      <c r="H125" s="14"/>
      <c r="I125" s="71"/>
      <c r="J125" s="67"/>
      <c r="K125" s="67"/>
      <c r="L125" s="77"/>
      <c r="N125" s="143"/>
      <c r="O125" s="71"/>
      <c r="P125" s="67"/>
      <c r="Q125" s="67"/>
      <c r="R125" s="77"/>
    </row>
    <row r="126" spans="2:18" ht="13.5" thickBot="1" x14ac:dyDescent="0.25">
      <c r="B126" s="147">
        <v>24</v>
      </c>
      <c r="C126" s="148" t="s">
        <v>280</v>
      </c>
      <c r="D126" s="102" t="s">
        <v>250</v>
      </c>
      <c r="E126" s="102" t="s">
        <v>200</v>
      </c>
      <c r="F126" s="149">
        <v>14019</v>
      </c>
      <c r="H126"/>
      <c r="I126"/>
      <c r="K126"/>
      <c r="N126" s="143"/>
      <c r="O126" s="71"/>
      <c r="P126" s="67"/>
      <c r="Q126" s="67"/>
      <c r="R126" s="77"/>
    </row>
    <row r="127" spans="2:18" x14ac:dyDescent="0.2">
      <c r="B127"/>
      <c r="C127"/>
      <c r="F127"/>
      <c r="H127"/>
      <c r="I127"/>
      <c r="K127"/>
      <c r="N127" s="143"/>
      <c r="O127" s="71"/>
      <c r="P127" s="67"/>
      <c r="Q127" s="67"/>
      <c r="R127" s="77"/>
    </row>
    <row r="128" spans="2:18" x14ac:dyDescent="0.2">
      <c r="B128"/>
      <c r="C128"/>
      <c r="F128"/>
      <c r="H128"/>
      <c r="I128"/>
      <c r="K128"/>
      <c r="N128" s="143"/>
      <c r="O128" s="71"/>
      <c r="P128" s="67"/>
      <c r="Q128" s="67"/>
      <c r="R128" s="77"/>
    </row>
    <row r="129" spans="2:18" x14ac:dyDescent="0.2">
      <c r="B129"/>
      <c r="C129"/>
      <c r="F129"/>
      <c r="H129"/>
      <c r="I129"/>
      <c r="K129"/>
      <c r="N129" s="143"/>
      <c r="O129" s="71"/>
      <c r="P129" s="67"/>
      <c r="Q129" s="67"/>
      <c r="R129" s="77"/>
    </row>
    <row r="130" spans="2:18" x14ac:dyDescent="0.2">
      <c r="B130"/>
      <c r="C130"/>
      <c r="F130"/>
      <c r="H130"/>
      <c r="I130"/>
      <c r="K130"/>
      <c r="N130" s="143"/>
      <c r="O130" s="71"/>
      <c r="P130" s="67"/>
      <c r="Q130" s="67"/>
      <c r="R130" s="77"/>
    </row>
    <row r="131" spans="2:18" x14ac:dyDescent="0.2">
      <c r="B131"/>
      <c r="C131"/>
      <c r="F131"/>
      <c r="H131"/>
      <c r="I131"/>
      <c r="K131"/>
      <c r="N131" s="143"/>
      <c r="O131" s="71"/>
      <c r="P131" s="67"/>
      <c r="Q131" s="67"/>
      <c r="R131" s="77"/>
    </row>
    <row r="132" spans="2:18" x14ac:dyDescent="0.2">
      <c r="H132"/>
      <c r="I132"/>
      <c r="K132"/>
      <c r="N132" s="143"/>
      <c r="O132" s="71"/>
      <c r="P132" s="67"/>
      <c r="Q132" s="67"/>
      <c r="R132" s="77"/>
    </row>
    <row r="133" spans="2:18" x14ac:dyDescent="0.2">
      <c r="H133"/>
      <c r="I133"/>
      <c r="K133"/>
      <c r="N133" s="143"/>
      <c r="O133" s="71"/>
      <c r="P133" s="67"/>
      <c r="Q133" s="67"/>
      <c r="R133" s="77"/>
    </row>
    <row r="134" spans="2:18" x14ac:dyDescent="0.2">
      <c r="H134"/>
      <c r="I134"/>
      <c r="K134"/>
      <c r="N134" s="143"/>
      <c r="O134" s="71"/>
      <c r="P134" s="67"/>
      <c r="Q134" s="67"/>
      <c r="R134" s="77"/>
    </row>
    <row r="135" spans="2:18" x14ac:dyDescent="0.2">
      <c r="H135"/>
      <c r="I135"/>
      <c r="K135"/>
      <c r="N135" s="143"/>
      <c r="O135" s="71"/>
      <c r="P135" s="67"/>
      <c r="Q135" s="67"/>
      <c r="R135" s="77"/>
    </row>
    <row r="136" spans="2:18" x14ac:dyDescent="0.2">
      <c r="H136"/>
      <c r="I136"/>
      <c r="K136"/>
      <c r="N136" s="143"/>
      <c r="O136" s="71"/>
      <c r="P136" s="67"/>
      <c r="Q136" s="67"/>
      <c r="R136" s="77"/>
    </row>
    <row r="137" spans="2:18" x14ac:dyDescent="0.2">
      <c r="H137"/>
      <c r="I137"/>
      <c r="K137"/>
      <c r="N137" s="143"/>
      <c r="O137" s="71"/>
      <c r="P137" s="67"/>
      <c r="Q137" s="67"/>
      <c r="R137" s="77"/>
    </row>
    <row r="138" spans="2:18" x14ac:dyDescent="0.2">
      <c r="H138"/>
      <c r="I138"/>
      <c r="K138"/>
      <c r="N138" s="143"/>
      <c r="O138" s="71"/>
      <c r="P138" s="67"/>
      <c r="Q138" s="67"/>
      <c r="R138" s="77"/>
    </row>
    <row r="139" spans="2:18" x14ac:dyDescent="0.2">
      <c r="H139"/>
      <c r="I139"/>
      <c r="K139"/>
      <c r="N139" s="143"/>
      <c r="O139" s="71"/>
      <c r="P139" s="67"/>
      <c r="Q139" s="67"/>
      <c r="R139" s="77"/>
    </row>
    <row r="140" spans="2:18" x14ac:dyDescent="0.2">
      <c r="H140"/>
      <c r="I140"/>
      <c r="K140"/>
      <c r="N140" s="143"/>
      <c r="O140" s="71"/>
      <c r="P140" s="67"/>
      <c r="Q140" s="67"/>
      <c r="R140" s="77"/>
    </row>
    <row r="141" spans="2:18" x14ac:dyDescent="0.2">
      <c r="H141"/>
      <c r="I141"/>
      <c r="K141"/>
      <c r="N141" s="143"/>
      <c r="O141" s="71"/>
      <c r="P141" s="67"/>
      <c r="Q141" s="67"/>
      <c r="R141" s="77"/>
    </row>
    <row r="142" spans="2:18" x14ac:dyDescent="0.2">
      <c r="H142"/>
      <c r="I142"/>
      <c r="K142"/>
      <c r="N142" s="143"/>
      <c r="O142" s="71"/>
      <c r="P142" s="67"/>
      <c r="Q142" s="67"/>
      <c r="R142" s="77"/>
    </row>
    <row r="143" spans="2:18" x14ac:dyDescent="0.2">
      <c r="H143"/>
      <c r="I143"/>
      <c r="K143"/>
      <c r="N143" s="143"/>
      <c r="O143" s="71"/>
      <c r="P143" s="67"/>
      <c r="Q143" s="67"/>
      <c r="R143" s="77"/>
    </row>
    <row r="144" spans="2:18" x14ac:dyDescent="0.2">
      <c r="H144"/>
      <c r="I144"/>
      <c r="K144"/>
      <c r="N144" s="143"/>
      <c r="O144" s="71"/>
      <c r="P144" s="67"/>
      <c r="Q144" s="67"/>
      <c r="R144" s="77"/>
    </row>
    <row r="145" spans="8:18" x14ac:dyDescent="0.2">
      <c r="H145"/>
      <c r="I145"/>
      <c r="K145"/>
      <c r="N145" s="143"/>
      <c r="O145" s="71"/>
      <c r="P145" s="67"/>
      <c r="Q145" s="67"/>
      <c r="R145" s="77"/>
    </row>
    <row r="146" spans="8:18" x14ac:dyDescent="0.2">
      <c r="H146"/>
      <c r="I146"/>
      <c r="K146"/>
      <c r="N146" s="143"/>
      <c r="O146" s="71"/>
      <c r="P146" s="67"/>
      <c r="Q146" s="67"/>
      <c r="R146" s="77"/>
    </row>
    <row r="147" spans="8:18" x14ac:dyDescent="0.2">
      <c r="H147"/>
      <c r="I147"/>
      <c r="K147"/>
      <c r="N147" s="143"/>
      <c r="O147" s="71"/>
      <c r="P147" s="67"/>
      <c r="Q147" s="67"/>
      <c r="R147" s="77"/>
    </row>
    <row r="148" spans="8:18" x14ac:dyDescent="0.2">
      <c r="N148" s="143"/>
      <c r="O148" s="71"/>
      <c r="P148" s="67"/>
      <c r="Q148" s="67"/>
      <c r="R148" s="77"/>
    </row>
    <row r="149" spans="8:18" x14ac:dyDescent="0.2">
      <c r="N149" s="143"/>
      <c r="O149" s="71"/>
      <c r="P149" s="67"/>
      <c r="Q149" s="67"/>
      <c r="R149" s="77"/>
    </row>
    <row r="150" spans="8:18" x14ac:dyDescent="0.2">
      <c r="N150" s="143"/>
      <c r="O150" s="71"/>
      <c r="P150" s="67"/>
      <c r="Q150" s="67"/>
      <c r="R150" s="77"/>
    </row>
    <row r="151" spans="8:18" x14ac:dyDescent="0.2">
      <c r="N151" s="143"/>
      <c r="O151" s="71"/>
      <c r="P151" s="67"/>
      <c r="Q151" s="67"/>
      <c r="R151" s="77"/>
    </row>
    <row r="152" spans="8:18" x14ac:dyDescent="0.2">
      <c r="N152" s="143"/>
      <c r="O152" s="71"/>
      <c r="P152" s="67"/>
      <c r="Q152" s="67"/>
      <c r="R152" s="77"/>
    </row>
  </sheetData>
  <mergeCells count="45">
    <mergeCell ref="N96:R96"/>
    <mergeCell ref="O98:R98"/>
    <mergeCell ref="O100:R100"/>
    <mergeCell ref="O101:R101"/>
    <mergeCell ref="P102:Q102"/>
    <mergeCell ref="C101:F101"/>
    <mergeCell ref="I101:L101"/>
    <mergeCell ref="D102:E102"/>
    <mergeCell ref="J102:K102"/>
    <mergeCell ref="B96:F96"/>
    <mergeCell ref="H96:L96"/>
    <mergeCell ref="C98:F98"/>
    <mergeCell ref="I98:L98"/>
    <mergeCell ref="C100:F100"/>
    <mergeCell ref="I100:L100"/>
    <mergeCell ref="C42:F42"/>
    <mergeCell ref="I42:L42"/>
    <mergeCell ref="O42:R42"/>
    <mergeCell ref="D43:E43"/>
    <mergeCell ref="J43:K43"/>
    <mergeCell ref="P43:Q43"/>
    <mergeCell ref="C39:F39"/>
    <mergeCell ref="I39:L39"/>
    <mergeCell ref="O39:R39"/>
    <mergeCell ref="C41:F41"/>
    <mergeCell ref="I41:L41"/>
    <mergeCell ref="O41:R41"/>
    <mergeCell ref="D8:E8"/>
    <mergeCell ref="J8:K8"/>
    <mergeCell ref="P8:Q8"/>
    <mergeCell ref="B37:F37"/>
    <mergeCell ref="H37:L37"/>
    <mergeCell ref="N37:R37"/>
    <mergeCell ref="C6:F6"/>
    <mergeCell ref="I6:L6"/>
    <mergeCell ref="O6:R6"/>
    <mergeCell ref="C7:F7"/>
    <mergeCell ref="I7:L7"/>
    <mergeCell ref="O7:R7"/>
    <mergeCell ref="B2:F2"/>
    <mergeCell ref="H2:L2"/>
    <mergeCell ref="N2:R2"/>
    <mergeCell ref="C4:F4"/>
    <mergeCell ref="I4:L4"/>
    <mergeCell ref="O4:R4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39997558519241921"/>
  </sheetPr>
  <dimension ref="A1:N42"/>
  <sheetViews>
    <sheetView showGridLines="0" zoomScale="85" zoomScaleNormal="85" workbookViewId="0"/>
  </sheetViews>
  <sheetFormatPr defaultRowHeight="12.75" x14ac:dyDescent="0.2"/>
  <cols>
    <col min="3" max="3" width="8.7109375" customWidth="1"/>
    <col min="4" max="4" width="23.7109375" customWidth="1"/>
    <col min="5" max="5" width="3.28515625" bestFit="1" customWidth="1"/>
    <col min="6" max="6" width="23.85546875" customWidth="1"/>
    <col min="7" max="7" width="3.42578125" customWidth="1"/>
    <col min="10" max="10" width="6.42578125" bestFit="1" customWidth="1"/>
    <col min="11" max="11" width="25.140625" customWidth="1"/>
    <col min="12" max="12" width="3.28515625" bestFit="1" customWidth="1"/>
    <col min="13" max="13" width="25.140625" bestFit="1" customWidth="1"/>
    <col min="14" max="14" width="3.5703125" customWidth="1"/>
  </cols>
  <sheetData>
    <row r="1" spans="1:14" ht="6" customHeight="1" x14ac:dyDescent="0.2">
      <c r="B1" s="1"/>
      <c r="C1" s="1"/>
      <c r="D1" s="2"/>
      <c r="E1" s="1"/>
      <c r="F1" s="2"/>
      <c r="H1" s="2"/>
      <c r="I1" s="1"/>
      <c r="J1" s="2"/>
    </row>
    <row r="2" spans="1:14" ht="12.75" customHeight="1" x14ac:dyDescent="0.4">
      <c r="B2" s="424" t="s">
        <v>236</v>
      </c>
      <c r="C2" s="424"/>
      <c r="D2" s="424"/>
      <c r="E2" s="424"/>
      <c r="F2" s="424"/>
      <c r="G2" s="424"/>
      <c r="H2" s="98"/>
      <c r="I2" s="424" t="s">
        <v>235</v>
      </c>
      <c r="J2" s="424"/>
      <c r="K2" s="424"/>
      <c r="L2" s="424"/>
      <c r="M2" s="424"/>
      <c r="N2" s="424"/>
    </row>
    <row r="3" spans="1:14" ht="12.75" customHeight="1" x14ac:dyDescent="0.4">
      <c r="B3" s="424"/>
      <c r="C3" s="424"/>
      <c r="D3" s="424"/>
      <c r="E3" s="424"/>
      <c r="F3" s="424"/>
      <c r="G3" s="424"/>
      <c r="H3" s="98"/>
      <c r="I3" s="424"/>
      <c r="J3" s="424"/>
      <c r="K3" s="424"/>
      <c r="L3" s="424"/>
      <c r="M3" s="424"/>
      <c r="N3" s="424"/>
    </row>
    <row r="4" spans="1:14" ht="5.25" customHeight="1" thickBot="1" x14ac:dyDescent="0.25">
      <c r="B4" s="1"/>
      <c r="C4" s="1"/>
      <c r="D4" s="2"/>
      <c r="E4" s="1"/>
      <c r="F4" s="2"/>
      <c r="H4" s="2"/>
      <c r="I4" s="1"/>
      <c r="J4" s="1"/>
      <c r="K4" s="2"/>
      <c r="L4" s="1"/>
      <c r="M4" s="2"/>
    </row>
    <row r="5" spans="1:14" ht="13.5" customHeight="1" x14ac:dyDescent="0.2">
      <c r="B5" s="90">
        <v>43228</v>
      </c>
      <c r="C5" s="3" t="s">
        <v>3</v>
      </c>
      <c r="D5" s="86" t="s">
        <v>157</v>
      </c>
      <c r="E5" s="421" t="s">
        <v>174</v>
      </c>
      <c r="F5" s="421"/>
      <c r="G5" s="16"/>
      <c r="H5" s="94"/>
      <c r="I5" s="90">
        <v>43228</v>
      </c>
      <c r="J5" s="3" t="s">
        <v>3</v>
      </c>
      <c r="K5" s="86" t="s">
        <v>157</v>
      </c>
      <c r="L5" s="421" t="s">
        <v>380</v>
      </c>
      <c r="M5" s="421"/>
      <c r="N5" s="16"/>
    </row>
    <row r="6" spans="1:14" ht="13.5" customHeight="1" x14ac:dyDescent="0.2">
      <c r="B6" s="5"/>
      <c r="C6" s="84">
        <v>0.375</v>
      </c>
      <c r="D6" s="85" t="s">
        <v>174</v>
      </c>
      <c r="E6" s="82" t="s">
        <v>156</v>
      </c>
      <c r="F6" s="85" t="s">
        <v>383</v>
      </c>
      <c r="G6" s="99"/>
      <c r="H6" s="95"/>
      <c r="I6" s="5"/>
      <c r="J6" s="84">
        <v>0.375</v>
      </c>
      <c r="K6" s="85" t="s">
        <v>159</v>
      </c>
      <c r="L6" s="82" t="s">
        <v>156</v>
      </c>
      <c r="M6" s="85" t="s">
        <v>555</v>
      </c>
      <c r="N6" s="99"/>
    </row>
    <row r="7" spans="1:14" ht="13.5" customHeight="1" x14ac:dyDescent="0.2">
      <c r="B7" s="5"/>
      <c r="C7" s="6"/>
      <c r="D7" s="6"/>
      <c r="E7" s="6"/>
      <c r="F7" s="6"/>
      <c r="G7" s="64"/>
      <c r="H7" s="95"/>
      <c r="I7" s="5"/>
      <c r="J7" s="6"/>
      <c r="K7" s="6"/>
      <c r="L7" s="6"/>
      <c r="M7" s="6"/>
      <c r="N7" s="64"/>
    </row>
    <row r="8" spans="1:14" ht="13.5" customHeight="1" x14ac:dyDescent="0.2">
      <c r="B8" s="5"/>
      <c r="C8" s="6"/>
      <c r="D8" s="83" t="s">
        <v>157</v>
      </c>
      <c r="E8" s="416" t="s">
        <v>554</v>
      </c>
      <c r="F8" s="417"/>
      <c r="G8" s="17"/>
      <c r="H8" s="94"/>
      <c r="I8" s="5"/>
      <c r="J8" s="6"/>
      <c r="K8" s="83" t="s">
        <v>157</v>
      </c>
      <c r="L8" s="416" t="s">
        <v>242</v>
      </c>
      <c r="M8" s="417"/>
      <c r="N8" s="17"/>
    </row>
    <row r="9" spans="1:14" ht="13.5" customHeight="1" x14ac:dyDescent="0.2">
      <c r="B9" s="5"/>
      <c r="C9" s="84">
        <v>0.375</v>
      </c>
      <c r="D9" s="85" t="s">
        <v>554</v>
      </c>
      <c r="E9" s="82" t="s">
        <v>156</v>
      </c>
      <c r="F9" s="85" t="s">
        <v>44</v>
      </c>
      <c r="G9" s="99"/>
      <c r="H9" s="95"/>
      <c r="I9" s="5"/>
      <c r="J9" s="84">
        <v>0.375</v>
      </c>
      <c r="K9" s="85" t="s">
        <v>234</v>
      </c>
      <c r="L9" s="82" t="s">
        <v>156</v>
      </c>
      <c r="M9" s="85" t="s">
        <v>384</v>
      </c>
      <c r="N9" s="99"/>
    </row>
    <row r="10" spans="1:14" ht="13.5" customHeight="1" x14ac:dyDescent="0.2">
      <c r="B10" s="5"/>
      <c r="C10" s="84">
        <v>0.375</v>
      </c>
      <c r="D10" s="85" t="s">
        <v>1</v>
      </c>
      <c r="E10" s="82" t="s">
        <v>156</v>
      </c>
      <c r="F10" s="85" t="s">
        <v>379</v>
      </c>
      <c r="G10" s="99"/>
      <c r="H10" s="95"/>
      <c r="I10" s="5"/>
      <c r="J10" s="84">
        <v>0.375</v>
      </c>
      <c r="K10" s="85" t="s">
        <v>386</v>
      </c>
      <c r="L10" s="82" t="s">
        <v>156</v>
      </c>
      <c r="M10" s="85" t="s">
        <v>385</v>
      </c>
      <c r="N10" s="99"/>
    </row>
    <row r="11" spans="1:14" ht="13.5" customHeight="1" x14ac:dyDescent="0.2">
      <c r="B11" s="5"/>
      <c r="C11" s="84">
        <v>0.58333333333333337</v>
      </c>
      <c r="D11" s="85" t="s">
        <v>554</v>
      </c>
      <c r="E11" s="82" t="s">
        <v>156</v>
      </c>
      <c r="F11" s="85" t="s">
        <v>379</v>
      </c>
      <c r="G11" s="99"/>
      <c r="H11" s="95"/>
      <c r="I11" s="5"/>
      <c r="J11" s="84">
        <v>0.58333333333333337</v>
      </c>
      <c r="K11" s="85" t="s">
        <v>234</v>
      </c>
      <c r="L11" s="82" t="s">
        <v>156</v>
      </c>
      <c r="M11" s="85" t="s">
        <v>385</v>
      </c>
      <c r="N11" s="99"/>
    </row>
    <row r="12" spans="1:14" ht="13.5" customHeight="1" x14ac:dyDescent="0.2">
      <c r="B12" s="5"/>
      <c r="C12" s="84">
        <v>0.58333333333333337</v>
      </c>
      <c r="D12" s="85" t="s">
        <v>1</v>
      </c>
      <c r="E12" s="82" t="s">
        <v>156</v>
      </c>
      <c r="F12" s="85" t="s">
        <v>44</v>
      </c>
      <c r="G12" s="99"/>
      <c r="H12" s="95"/>
      <c r="I12" s="5"/>
      <c r="J12" s="84">
        <v>0.58333333333333337</v>
      </c>
      <c r="K12" s="85" t="s">
        <v>386</v>
      </c>
      <c r="L12" s="82" t="s">
        <v>156</v>
      </c>
      <c r="M12" s="85" t="s">
        <v>384</v>
      </c>
      <c r="N12" s="99"/>
    </row>
    <row r="13" spans="1:14" ht="13.5" customHeight="1" thickBot="1" x14ac:dyDescent="0.25">
      <c r="B13" s="104"/>
      <c r="C13" s="105"/>
      <c r="D13" s="107"/>
      <c r="E13" s="107"/>
      <c r="F13" s="107"/>
      <c r="G13" s="106"/>
      <c r="H13" s="95"/>
      <c r="I13" s="104"/>
      <c r="J13" s="105"/>
      <c r="K13" s="107"/>
      <c r="L13" s="107"/>
      <c r="M13" s="107"/>
      <c r="N13" s="106"/>
    </row>
    <row r="14" spans="1:14" ht="13.5" customHeight="1" thickBot="1" x14ac:dyDescent="0.25">
      <c r="A14" s="15"/>
      <c r="B14" s="137"/>
      <c r="C14" s="137"/>
      <c r="D14" s="138"/>
      <c r="E14" s="137"/>
      <c r="F14" s="138"/>
      <c r="G14" s="139"/>
      <c r="H14" s="96"/>
      <c r="I14" s="137"/>
      <c r="J14" s="137"/>
      <c r="K14" s="138"/>
      <c r="L14" s="137"/>
      <c r="M14" s="138"/>
      <c r="N14" s="139"/>
    </row>
    <row r="15" spans="1:14" ht="13.5" customHeight="1" x14ac:dyDescent="0.2">
      <c r="B15" s="90">
        <v>43286</v>
      </c>
      <c r="C15" s="3" t="s">
        <v>5</v>
      </c>
      <c r="D15" s="86" t="s">
        <v>157</v>
      </c>
      <c r="E15" s="421" t="s">
        <v>1</v>
      </c>
      <c r="F15" s="421"/>
      <c r="G15" s="16"/>
      <c r="H15" s="97"/>
      <c r="I15" s="90">
        <v>42925</v>
      </c>
      <c r="J15" s="3" t="s">
        <v>5</v>
      </c>
      <c r="K15" s="86" t="s">
        <v>157</v>
      </c>
      <c r="L15" s="421" t="s">
        <v>160</v>
      </c>
      <c r="M15" s="421"/>
      <c r="N15" s="16"/>
    </row>
    <row r="16" spans="1:14" ht="13.5" customHeight="1" x14ac:dyDescent="0.2">
      <c r="B16" s="5"/>
      <c r="C16" s="84">
        <v>0.375</v>
      </c>
      <c r="D16" s="85" t="s">
        <v>1</v>
      </c>
      <c r="E16" s="82" t="s">
        <v>156</v>
      </c>
      <c r="F16" s="85" t="s">
        <v>554</v>
      </c>
      <c r="G16" s="99"/>
      <c r="H16" s="95"/>
      <c r="I16" s="5"/>
      <c r="J16" s="84">
        <v>0.375</v>
      </c>
      <c r="K16" s="85" t="s">
        <v>386</v>
      </c>
      <c r="L16" s="82" t="s">
        <v>156</v>
      </c>
      <c r="M16" s="85" t="s">
        <v>234</v>
      </c>
      <c r="N16" s="99"/>
    </row>
    <row r="17" spans="1:14" ht="13.5" customHeight="1" x14ac:dyDescent="0.2">
      <c r="B17" s="5"/>
      <c r="C17" s="6"/>
      <c r="D17" s="6"/>
      <c r="E17" s="6"/>
      <c r="F17" s="6"/>
      <c r="G17" s="64"/>
      <c r="H17" s="95"/>
      <c r="I17" s="5"/>
      <c r="J17" s="6"/>
      <c r="K17" s="6"/>
      <c r="L17" s="6"/>
      <c r="M17" s="6"/>
      <c r="N17" s="64"/>
    </row>
    <row r="18" spans="1:14" ht="13.5" customHeight="1" x14ac:dyDescent="0.2">
      <c r="B18" s="5"/>
      <c r="C18" s="6"/>
      <c r="D18" s="83" t="s">
        <v>157</v>
      </c>
      <c r="E18" s="416" t="s">
        <v>44</v>
      </c>
      <c r="F18" s="417"/>
      <c r="G18" s="17"/>
      <c r="H18" s="95"/>
      <c r="I18" s="5"/>
      <c r="J18" s="6"/>
      <c r="K18" s="83" t="s">
        <v>157</v>
      </c>
      <c r="L18" s="416" t="s">
        <v>384</v>
      </c>
      <c r="M18" s="417"/>
      <c r="N18" s="17"/>
    </row>
    <row r="19" spans="1:14" ht="13.5" customHeight="1" x14ac:dyDescent="0.2">
      <c r="B19" s="5"/>
      <c r="C19" s="84">
        <v>0.375</v>
      </c>
      <c r="D19" s="85" t="s">
        <v>44</v>
      </c>
      <c r="E19" s="82" t="s">
        <v>156</v>
      </c>
      <c r="F19" s="85" t="s">
        <v>383</v>
      </c>
      <c r="G19" s="99"/>
      <c r="H19" s="95"/>
      <c r="I19" s="5"/>
      <c r="J19" s="84">
        <v>0.375</v>
      </c>
      <c r="K19" s="85" t="s">
        <v>384</v>
      </c>
      <c r="L19" s="82" t="s">
        <v>156</v>
      </c>
      <c r="M19" s="85" t="s">
        <v>555</v>
      </c>
      <c r="N19" s="99"/>
    </row>
    <row r="20" spans="1:14" ht="13.5" customHeight="1" x14ac:dyDescent="0.2">
      <c r="B20" s="5"/>
      <c r="C20" s="84">
        <v>0.375</v>
      </c>
      <c r="D20" s="85" t="s">
        <v>379</v>
      </c>
      <c r="E20" s="82" t="s">
        <v>156</v>
      </c>
      <c r="F20" s="85" t="s">
        <v>174</v>
      </c>
      <c r="G20" s="99"/>
      <c r="H20" s="95"/>
      <c r="I20" s="5"/>
      <c r="J20" s="84">
        <v>0.375</v>
      </c>
      <c r="K20" s="85" t="s">
        <v>385</v>
      </c>
      <c r="L20" s="82" t="s">
        <v>156</v>
      </c>
      <c r="M20" s="85" t="s">
        <v>159</v>
      </c>
      <c r="N20" s="99"/>
    </row>
    <row r="21" spans="1:14" ht="13.5" customHeight="1" x14ac:dyDescent="0.2">
      <c r="B21" s="5"/>
      <c r="C21" s="84">
        <v>0.58333333333333337</v>
      </c>
      <c r="D21" s="85" t="s">
        <v>44</v>
      </c>
      <c r="E21" s="82" t="s">
        <v>156</v>
      </c>
      <c r="F21" s="85" t="s">
        <v>174</v>
      </c>
      <c r="G21" s="99"/>
      <c r="H21" s="95"/>
      <c r="I21" s="5"/>
      <c r="J21" s="84">
        <v>0.58333333333333337</v>
      </c>
      <c r="K21" s="85" t="s">
        <v>384</v>
      </c>
      <c r="L21" s="82" t="s">
        <v>156</v>
      </c>
      <c r="M21" s="85" t="s">
        <v>159</v>
      </c>
      <c r="N21" s="99"/>
    </row>
    <row r="22" spans="1:14" ht="13.5" customHeight="1" x14ac:dyDescent="0.2">
      <c r="B22" s="5"/>
      <c r="C22" s="84">
        <v>0.58333333333333337</v>
      </c>
      <c r="D22" s="85" t="s">
        <v>379</v>
      </c>
      <c r="E22" s="82" t="s">
        <v>156</v>
      </c>
      <c r="F22" s="85" t="s">
        <v>383</v>
      </c>
      <c r="G22" s="99"/>
      <c r="H22" s="95"/>
      <c r="I22" s="5"/>
      <c r="J22" s="84">
        <v>0.58333333333333337</v>
      </c>
      <c r="K22" s="85" t="s">
        <v>385</v>
      </c>
      <c r="L22" s="82" t="s">
        <v>156</v>
      </c>
      <c r="M22" s="85" t="s">
        <v>555</v>
      </c>
      <c r="N22" s="99"/>
    </row>
    <row r="23" spans="1:14" ht="12.75" customHeight="1" thickBot="1" x14ac:dyDescent="0.25">
      <c r="A23" s="15"/>
      <c r="B23" s="104"/>
      <c r="C23" s="105"/>
      <c r="D23" s="107"/>
      <c r="E23" s="107"/>
      <c r="F23" s="107"/>
      <c r="G23" s="106"/>
      <c r="I23" s="104"/>
      <c r="J23" s="105"/>
      <c r="K23" s="107"/>
      <c r="L23" s="107"/>
      <c r="M23" s="107"/>
      <c r="N23" s="106"/>
    </row>
    <row r="24" spans="1:14" ht="12.75" customHeight="1" thickBot="1" x14ac:dyDescent="0.25">
      <c r="A24" s="15"/>
      <c r="B24" s="140"/>
      <c r="C24" s="140"/>
      <c r="D24" s="141"/>
      <c r="E24" s="141"/>
      <c r="F24" s="141"/>
      <c r="G24" s="140"/>
      <c r="I24" s="140"/>
      <c r="J24" s="140"/>
      <c r="K24" s="141"/>
      <c r="L24" s="141"/>
      <c r="M24" s="141"/>
      <c r="N24" s="140"/>
    </row>
    <row r="25" spans="1:14" ht="13.5" customHeight="1" x14ac:dyDescent="0.2">
      <c r="B25" s="90">
        <v>43351</v>
      </c>
      <c r="C25" s="3" t="s">
        <v>6</v>
      </c>
      <c r="D25" s="86" t="s">
        <v>157</v>
      </c>
      <c r="E25" s="421" t="s">
        <v>44</v>
      </c>
      <c r="F25" s="421"/>
      <c r="G25" s="16"/>
      <c r="I25" s="90">
        <v>43351</v>
      </c>
      <c r="J25" s="3" t="s">
        <v>6</v>
      </c>
      <c r="K25" s="86" t="s">
        <v>157</v>
      </c>
      <c r="L25" s="421" t="s">
        <v>384</v>
      </c>
      <c r="M25" s="421"/>
      <c r="N25" s="16"/>
    </row>
    <row r="26" spans="1:14" ht="13.5" customHeight="1" x14ac:dyDescent="0.2">
      <c r="B26" s="5"/>
      <c r="C26" s="84">
        <v>0.375</v>
      </c>
      <c r="D26" s="85" t="s">
        <v>44</v>
      </c>
      <c r="E26" s="82" t="s">
        <v>156</v>
      </c>
      <c r="F26" s="85" t="s">
        <v>379</v>
      </c>
      <c r="G26" s="99"/>
      <c r="I26" s="5"/>
      <c r="J26" s="84">
        <v>0.375</v>
      </c>
      <c r="K26" s="85" t="s">
        <v>384</v>
      </c>
      <c r="L26" s="82" t="s">
        <v>156</v>
      </c>
      <c r="M26" s="85" t="s">
        <v>385</v>
      </c>
      <c r="N26" s="99"/>
    </row>
    <row r="27" spans="1:14" ht="13.5" customHeight="1" x14ac:dyDescent="0.2">
      <c r="B27" s="5"/>
      <c r="C27" s="6"/>
      <c r="D27" s="6"/>
      <c r="E27" s="6"/>
      <c r="F27" s="6"/>
      <c r="G27" s="64"/>
      <c r="I27" s="5"/>
      <c r="J27" s="6"/>
      <c r="K27" s="6"/>
      <c r="L27" s="6"/>
      <c r="M27" s="6"/>
      <c r="N27" s="64"/>
    </row>
    <row r="28" spans="1:14" ht="13.5" customHeight="1" x14ac:dyDescent="0.2">
      <c r="B28" s="5"/>
      <c r="C28" s="6"/>
      <c r="D28" s="83" t="s">
        <v>157</v>
      </c>
      <c r="E28" s="416" t="s">
        <v>554</v>
      </c>
      <c r="F28" s="417"/>
      <c r="G28" s="17"/>
      <c r="I28" s="5"/>
      <c r="J28" s="6"/>
      <c r="K28" s="83" t="s">
        <v>157</v>
      </c>
      <c r="L28" s="416" t="s">
        <v>555</v>
      </c>
      <c r="M28" s="417"/>
      <c r="N28" s="17"/>
    </row>
    <row r="29" spans="1:14" ht="13.5" customHeight="1" x14ac:dyDescent="0.2">
      <c r="B29" s="5"/>
      <c r="C29" s="84">
        <v>0.375</v>
      </c>
      <c r="D29" s="85" t="s">
        <v>554</v>
      </c>
      <c r="E29" s="82" t="s">
        <v>156</v>
      </c>
      <c r="F29" s="85" t="s">
        <v>383</v>
      </c>
      <c r="G29" s="99"/>
      <c r="I29" s="5"/>
      <c r="J29" s="84">
        <v>0.375</v>
      </c>
      <c r="K29" s="85" t="s">
        <v>555</v>
      </c>
      <c r="L29" s="82" t="s">
        <v>156</v>
      </c>
      <c r="M29" s="85" t="s">
        <v>234</v>
      </c>
      <c r="N29" s="99"/>
    </row>
    <row r="30" spans="1:14" ht="13.5" customHeight="1" x14ac:dyDescent="0.2">
      <c r="B30" s="5"/>
      <c r="C30" s="84">
        <v>0.375</v>
      </c>
      <c r="D30" s="85" t="s">
        <v>1</v>
      </c>
      <c r="E30" s="82" t="s">
        <v>156</v>
      </c>
      <c r="F30" s="85" t="s">
        <v>174</v>
      </c>
      <c r="G30" s="99"/>
      <c r="I30" s="5"/>
      <c r="J30" s="84">
        <v>0.375</v>
      </c>
      <c r="K30" s="85" t="s">
        <v>159</v>
      </c>
      <c r="L30" s="82" t="s">
        <v>156</v>
      </c>
      <c r="M30" s="85" t="s">
        <v>386</v>
      </c>
      <c r="N30" s="99"/>
    </row>
    <row r="31" spans="1:14" ht="13.5" customHeight="1" x14ac:dyDescent="0.2">
      <c r="B31" s="5"/>
      <c r="C31" s="84">
        <v>0.58333333333333337</v>
      </c>
      <c r="D31" s="85" t="s">
        <v>174</v>
      </c>
      <c r="E31" s="82" t="s">
        <v>156</v>
      </c>
      <c r="F31" s="85" t="s">
        <v>554</v>
      </c>
      <c r="G31" s="99"/>
      <c r="I31" s="5"/>
      <c r="J31" s="84">
        <v>0.58333333333333337</v>
      </c>
      <c r="K31" s="85" t="s">
        <v>555</v>
      </c>
      <c r="L31" s="82" t="s">
        <v>156</v>
      </c>
      <c r="M31" s="85" t="s">
        <v>386</v>
      </c>
      <c r="N31" s="99"/>
    </row>
    <row r="32" spans="1:14" ht="13.5" customHeight="1" x14ac:dyDescent="0.2">
      <c r="B32" s="5"/>
      <c r="C32" s="84">
        <v>0.58333333333333337</v>
      </c>
      <c r="D32" s="85" t="s">
        <v>383</v>
      </c>
      <c r="E32" s="82" t="s">
        <v>156</v>
      </c>
      <c r="F32" s="85" t="s">
        <v>1</v>
      </c>
      <c r="G32" s="99"/>
      <c r="I32" s="5"/>
      <c r="J32" s="84">
        <v>0.58333333333333337</v>
      </c>
      <c r="K32" s="85" t="s">
        <v>159</v>
      </c>
      <c r="L32" s="82" t="s">
        <v>156</v>
      </c>
      <c r="M32" s="85" t="s">
        <v>234</v>
      </c>
      <c r="N32" s="99"/>
    </row>
    <row r="33" spans="2:14" ht="13.5" customHeight="1" thickBot="1" x14ac:dyDescent="0.25">
      <c r="B33" s="104"/>
      <c r="C33" s="105"/>
      <c r="D33" s="107"/>
      <c r="E33" s="107"/>
      <c r="F33" s="107"/>
      <c r="G33" s="106"/>
      <c r="I33" s="104"/>
      <c r="J33" s="105"/>
      <c r="K33" s="107"/>
      <c r="L33" s="107"/>
      <c r="M33" s="107"/>
      <c r="N33" s="106"/>
    </row>
    <row r="34" spans="2:14" ht="12.75" customHeight="1" thickBot="1" x14ac:dyDescent="0.25">
      <c r="B34" s="95"/>
      <c r="C34" s="95"/>
      <c r="D34" s="95"/>
      <c r="E34" s="95"/>
      <c r="F34" s="95"/>
      <c r="G34" s="95"/>
      <c r="H34" s="96"/>
      <c r="I34" s="95"/>
      <c r="J34" s="96"/>
    </row>
    <row r="35" spans="2:14" ht="13.5" customHeight="1" x14ac:dyDescent="0.2">
      <c r="B35" s="90">
        <v>43372</v>
      </c>
      <c r="C35" s="3" t="s">
        <v>170</v>
      </c>
      <c r="D35" s="86" t="s">
        <v>157</v>
      </c>
      <c r="E35" s="422" t="s">
        <v>242</v>
      </c>
      <c r="F35" s="423"/>
      <c r="G35" s="16"/>
      <c r="H35" s="103"/>
    </row>
    <row r="36" spans="2:14" ht="13.5" customHeight="1" x14ac:dyDescent="0.2">
      <c r="B36" s="5"/>
      <c r="C36" s="84">
        <v>0.375</v>
      </c>
      <c r="D36" s="85" t="s">
        <v>237</v>
      </c>
      <c r="E36" s="82" t="s">
        <v>156</v>
      </c>
      <c r="F36" s="85" t="s">
        <v>238</v>
      </c>
      <c r="G36" s="99"/>
      <c r="H36" s="96"/>
    </row>
    <row r="37" spans="2:14" ht="13.5" customHeight="1" x14ac:dyDescent="0.2">
      <c r="B37" s="5"/>
      <c r="C37" s="84">
        <v>0.375</v>
      </c>
      <c r="D37" s="85" t="s">
        <v>239</v>
      </c>
      <c r="E37" s="82" t="s">
        <v>156</v>
      </c>
      <c r="F37" s="92" t="s">
        <v>240</v>
      </c>
      <c r="G37" s="99"/>
      <c r="H37" s="95"/>
    </row>
    <row r="38" spans="2:14" ht="13.5" customHeight="1" x14ac:dyDescent="0.2">
      <c r="B38" s="5"/>
      <c r="C38" s="84">
        <v>0.58333333333333337</v>
      </c>
      <c r="D38" s="418" t="s">
        <v>171</v>
      </c>
      <c r="E38" s="419"/>
      <c r="F38" s="420"/>
      <c r="G38" s="99"/>
      <c r="H38" s="95"/>
    </row>
    <row r="39" spans="2:14" ht="13.5" customHeight="1" x14ac:dyDescent="0.2">
      <c r="B39" s="5"/>
      <c r="C39" s="84">
        <v>0.58333333333333337</v>
      </c>
      <c r="D39" s="418" t="s">
        <v>172</v>
      </c>
      <c r="E39" s="419"/>
      <c r="F39" s="420"/>
      <c r="G39" s="99"/>
      <c r="H39" s="95"/>
    </row>
    <row r="40" spans="2:14" ht="13.5" customHeight="1" thickBot="1" x14ac:dyDescent="0.25">
      <c r="B40" s="7"/>
      <c r="C40" s="8"/>
      <c r="D40" s="9"/>
      <c r="E40" s="8"/>
      <c r="F40" s="9"/>
      <c r="G40" s="18"/>
      <c r="H40" s="95"/>
    </row>
    <row r="41" spans="2:14" x14ac:dyDescent="0.2">
      <c r="B41" s="95"/>
      <c r="C41" s="95"/>
      <c r="D41" s="95"/>
      <c r="E41" s="95"/>
      <c r="F41" s="95"/>
      <c r="G41" s="95"/>
      <c r="H41" s="95"/>
    </row>
    <row r="42" spans="2:14" x14ac:dyDescent="0.2">
      <c r="B42" s="1"/>
      <c r="C42" s="1"/>
      <c r="D42" s="2"/>
      <c r="E42" s="1"/>
      <c r="F42" s="2"/>
      <c r="H42" s="2"/>
    </row>
  </sheetData>
  <mergeCells count="17">
    <mergeCell ref="I2:N3"/>
    <mergeCell ref="B2:G3"/>
    <mergeCell ref="E5:F5"/>
    <mergeCell ref="E8:F8"/>
    <mergeCell ref="L15:M15"/>
    <mergeCell ref="L8:M8"/>
    <mergeCell ref="L18:M18"/>
    <mergeCell ref="D38:F38"/>
    <mergeCell ref="D39:F39"/>
    <mergeCell ref="L5:M5"/>
    <mergeCell ref="L25:M25"/>
    <mergeCell ref="E35:F35"/>
    <mergeCell ref="E25:F25"/>
    <mergeCell ref="E15:F15"/>
    <mergeCell ref="E18:F18"/>
    <mergeCell ref="E28:F28"/>
    <mergeCell ref="L28:M28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MČR 2018 - týmy</vt:lpstr>
      <vt:lpstr>Průběžné pořadí</vt:lpstr>
      <vt:lpstr>Tabulka Extraliga</vt:lpstr>
      <vt:lpstr>Tabulka 1. liga A</vt:lpstr>
      <vt:lpstr>Tabulka 1. liga B</vt:lpstr>
      <vt:lpstr>Play off 1. ligy</vt:lpstr>
      <vt:lpstr>Soupisky 1. liga</vt:lpstr>
      <vt:lpstr>Soupisky Extraliga</vt:lpstr>
      <vt:lpstr>Rozpis 1. liga</vt:lpstr>
      <vt:lpstr>Rozpis Extraliga</vt:lpstr>
      <vt:lpstr>Zápis utkání</vt:lpstr>
      <vt:lpstr>Vzor vyplněného zápisu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brazda</cp:lastModifiedBy>
  <cp:lastPrinted>2018-03-21T20:37:19Z</cp:lastPrinted>
  <dcterms:created xsi:type="dcterms:W3CDTF">1997-01-24T11:07:25Z</dcterms:created>
  <dcterms:modified xsi:type="dcterms:W3CDTF">2018-10-02T21:55:53Z</dcterms:modified>
</cp:coreProperties>
</file>