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petanque\2022\kluby\"/>
    </mc:Choice>
  </mc:AlternateContent>
  <bookViews>
    <workbookView xWindow="0" yWindow="0" windowWidth="16380" windowHeight="8190" tabRatio="815"/>
  </bookViews>
  <sheets>
    <sheet name="Týmy" sheetId="1" r:id="rId1"/>
    <sheet name="Průběžné pořadí" sheetId="8" r:id="rId2"/>
    <sheet name="Tabulka Extraliga" sheetId="9" r:id="rId3"/>
    <sheet name="Play off 1. ligy" sheetId="13" r:id="rId4"/>
    <sheet name="Tabulka 1. liga A" sheetId="12" r:id="rId5"/>
    <sheet name="Tabulka 1. liga B" sheetId="11" r:id="rId6"/>
    <sheet name="rozpis extraliga" sheetId="5" r:id="rId7"/>
    <sheet name="rozpis 1. liga" sheetId="4" r:id="rId8"/>
    <sheet name="zápis utkání" sheetId="6" r:id="rId9"/>
    <sheet name="vzor vyplněného zápisu" sheetId="7" r:id="rId10"/>
    <sheet name="soupisky extraliga" sheetId="2" r:id="rId11"/>
    <sheet name="soupisky 1. liga" sheetId="3" r:id="rId12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P22" i="11" l="1"/>
  <c r="AP22" i="12"/>
  <c r="B22" i="11" l="1"/>
  <c r="AF2" i="11" s="1"/>
  <c r="B18" i="11"/>
  <c r="Z39" i="11" s="1"/>
  <c r="B14" i="11"/>
  <c r="T2" i="11" s="1"/>
  <c r="B10" i="11"/>
  <c r="C26" i="8" s="1"/>
  <c r="B6" i="11"/>
  <c r="H2" i="11" s="1"/>
  <c r="B22" i="12"/>
  <c r="B43" i="12" s="1"/>
  <c r="B18" i="12"/>
  <c r="Z2" i="12" s="1"/>
  <c r="B14" i="12"/>
  <c r="T35" i="12" s="1"/>
  <c r="B10" i="12"/>
  <c r="N31" i="12" s="1"/>
  <c r="B6" i="12"/>
  <c r="C18" i="8" s="1"/>
  <c r="B34" i="9"/>
  <c r="C8" i="8" s="1"/>
  <c r="B30" i="9"/>
  <c r="AR64" i="9" s="1"/>
  <c r="B26" i="9"/>
  <c r="C9" i="8" s="1"/>
  <c r="B22" i="9"/>
  <c r="B56" i="9" s="1"/>
  <c r="B18" i="9"/>
  <c r="C5" i="8" s="1"/>
  <c r="B14" i="9"/>
  <c r="T48" i="9" s="1"/>
  <c r="B10" i="9"/>
  <c r="N44" i="9" s="1"/>
  <c r="B6" i="9"/>
  <c r="C4" i="8" s="1"/>
  <c r="G16" i="8"/>
  <c r="AC22" i="12"/>
  <c r="AF18" i="12" s="1"/>
  <c r="Z22" i="12"/>
  <c r="AI18" i="12" s="1"/>
  <c r="W22" i="12"/>
  <c r="AF14" i="12" s="1"/>
  <c r="T22" i="12"/>
  <c r="AI14" i="12" s="1"/>
  <c r="Q22" i="12"/>
  <c r="AF10" i="12" s="1"/>
  <c r="N22" i="12"/>
  <c r="AI10" i="12" s="1"/>
  <c r="K22" i="12"/>
  <c r="AF6" i="12" s="1"/>
  <c r="H22" i="12"/>
  <c r="AP18" i="12"/>
  <c r="G19" i="8" s="1"/>
  <c r="W18" i="12"/>
  <c r="Z14" i="12" s="1"/>
  <c r="T18" i="12"/>
  <c r="AC14" i="12" s="1"/>
  <c r="Q18" i="12"/>
  <c r="Z10" i="12" s="1"/>
  <c r="N18" i="12"/>
  <c r="AC10" i="12" s="1"/>
  <c r="K18" i="12"/>
  <c r="Z6" i="12" s="1"/>
  <c r="H18" i="12"/>
  <c r="AP14" i="12"/>
  <c r="G17" i="8" s="1"/>
  <c r="Q14" i="12"/>
  <c r="T10" i="12" s="1"/>
  <c r="N14" i="12"/>
  <c r="W10" i="12" s="1"/>
  <c r="K14" i="12"/>
  <c r="T6" i="12" s="1"/>
  <c r="H14" i="12"/>
  <c r="AP10" i="12"/>
  <c r="G20" i="8" s="1"/>
  <c r="K10" i="12"/>
  <c r="N6" i="12" s="1"/>
  <c r="H10" i="12"/>
  <c r="AP6" i="12"/>
  <c r="G18" i="8" s="1"/>
  <c r="AP6" i="11"/>
  <c r="G24" i="8" s="1"/>
  <c r="H10" i="11"/>
  <c r="K10" i="11"/>
  <c r="N6" i="11" s="1"/>
  <c r="AP10" i="11"/>
  <c r="G26" i="8" s="1"/>
  <c r="H14" i="11"/>
  <c r="K14" i="11"/>
  <c r="T6" i="11" s="1"/>
  <c r="N14" i="11"/>
  <c r="Q14" i="11"/>
  <c r="T10" i="11" s="1"/>
  <c r="AP14" i="11"/>
  <c r="G25" i="8" s="1"/>
  <c r="H18" i="11"/>
  <c r="K18" i="11"/>
  <c r="Z6" i="11" s="1"/>
  <c r="N18" i="11"/>
  <c r="AC10" i="11" s="1"/>
  <c r="Q18" i="11"/>
  <c r="Z10" i="11" s="1"/>
  <c r="T18" i="11"/>
  <c r="AC14" i="11" s="1"/>
  <c r="W18" i="11"/>
  <c r="Z14" i="11" s="1"/>
  <c r="AP18" i="11"/>
  <c r="G28" i="8" s="1"/>
  <c r="H22" i="11"/>
  <c r="AI6" i="11" s="1"/>
  <c r="K22" i="11"/>
  <c r="AF6" i="11" s="1"/>
  <c r="N22" i="11"/>
  <c r="Q22" i="11"/>
  <c r="AF10" i="11" s="1"/>
  <c r="T22" i="11"/>
  <c r="AI14" i="11" s="1"/>
  <c r="W22" i="11"/>
  <c r="AF14" i="11" s="1"/>
  <c r="Z22" i="11"/>
  <c r="AC22" i="11"/>
  <c r="AF18" i="11" s="1"/>
  <c r="G27" i="8"/>
  <c r="BH6" i="9"/>
  <c r="G4" i="8" s="1"/>
  <c r="H10" i="9"/>
  <c r="K10" i="9"/>
  <c r="N6" i="9" s="1"/>
  <c r="BH10" i="9"/>
  <c r="G6" i="8" s="1"/>
  <c r="H14" i="9"/>
  <c r="W6" i="9" s="1"/>
  <c r="K14" i="9"/>
  <c r="T6" i="9" s="1"/>
  <c r="N14" i="9"/>
  <c r="Q14" i="9"/>
  <c r="T10" i="9" s="1"/>
  <c r="BH14" i="9"/>
  <c r="G7" i="8" s="1"/>
  <c r="H18" i="9"/>
  <c r="K18" i="9"/>
  <c r="Z6" i="9" s="1"/>
  <c r="N18" i="9"/>
  <c r="AC10" i="9" s="1"/>
  <c r="Q18" i="9"/>
  <c r="Z10" i="9" s="1"/>
  <c r="T18" i="9"/>
  <c r="AC14" i="9" s="1"/>
  <c r="W18" i="9"/>
  <c r="Z14" i="9" s="1"/>
  <c r="BH18" i="9"/>
  <c r="G5" i="8" s="1"/>
  <c r="H22" i="9"/>
  <c r="AI6" i="9" s="1"/>
  <c r="K22" i="9"/>
  <c r="AF6" i="9" s="1"/>
  <c r="N22" i="9"/>
  <c r="Q22" i="9"/>
  <c r="AF10" i="9" s="1"/>
  <c r="T22" i="9"/>
  <c r="AI14" i="9" s="1"/>
  <c r="W22" i="9"/>
  <c r="AF14" i="9" s="1"/>
  <c r="Z22" i="9"/>
  <c r="AI18" i="9" s="1"/>
  <c r="AC22" i="9"/>
  <c r="AF18" i="9" s="1"/>
  <c r="BH22" i="9"/>
  <c r="G10" i="8" s="1"/>
  <c r="H26" i="9"/>
  <c r="K26" i="9"/>
  <c r="AL6" i="9" s="1"/>
  <c r="N26" i="9"/>
  <c r="AO10" i="9" s="1"/>
  <c r="Q26" i="9"/>
  <c r="AL10" i="9" s="1"/>
  <c r="T26" i="9"/>
  <c r="AO14" i="9" s="1"/>
  <c r="W26" i="9"/>
  <c r="AL14" i="9" s="1"/>
  <c r="Z26" i="9"/>
  <c r="AO18" i="9" s="1"/>
  <c r="AC26" i="9"/>
  <c r="AL18" i="9" s="1"/>
  <c r="AF26" i="9"/>
  <c r="AO22" i="9" s="1"/>
  <c r="AI26" i="9"/>
  <c r="AL22" i="9" s="1"/>
  <c r="BH26" i="9"/>
  <c r="G9" i="8" s="1"/>
  <c r="H30" i="9"/>
  <c r="AU6" i="9" s="1"/>
  <c r="K30" i="9"/>
  <c r="AR6" i="9" s="1"/>
  <c r="N30" i="9"/>
  <c r="Q30" i="9"/>
  <c r="AR10" i="9" s="1"/>
  <c r="T30" i="9"/>
  <c r="AU14" i="9" s="1"/>
  <c r="W30" i="9"/>
  <c r="AR14" i="9" s="1"/>
  <c r="Z30" i="9"/>
  <c r="AU18" i="9" s="1"/>
  <c r="AC30" i="9"/>
  <c r="AR18" i="9" s="1"/>
  <c r="AF30" i="9"/>
  <c r="AU22" i="9" s="1"/>
  <c r="AI30" i="9"/>
  <c r="AR22" i="9" s="1"/>
  <c r="AL30" i="9"/>
  <c r="AU26" i="9" s="1"/>
  <c r="AO30" i="9"/>
  <c r="AR26" i="9" s="1"/>
  <c r="BH30" i="9"/>
  <c r="G11" i="8" s="1"/>
  <c r="H34" i="9"/>
  <c r="BA6" i="9" s="1"/>
  <c r="K34" i="9"/>
  <c r="AX6" i="9" s="1"/>
  <c r="N34" i="9"/>
  <c r="BA10" i="9" s="1"/>
  <c r="Q34" i="9"/>
  <c r="AX10" i="9" s="1"/>
  <c r="T34" i="9"/>
  <c r="BA14" i="9" s="1"/>
  <c r="W34" i="9"/>
  <c r="AX14" i="9" s="1"/>
  <c r="Z34" i="9"/>
  <c r="BA18" i="9" s="1"/>
  <c r="AC34" i="9"/>
  <c r="AX18" i="9" s="1"/>
  <c r="AF34" i="9"/>
  <c r="BA22" i="9" s="1"/>
  <c r="AI34" i="9"/>
  <c r="AX22" i="9" s="1"/>
  <c r="AL34" i="9"/>
  <c r="BA26" i="9" s="1"/>
  <c r="AO34" i="9"/>
  <c r="AX26" i="9" s="1"/>
  <c r="AR34" i="9"/>
  <c r="AU34" i="9"/>
  <c r="AX30" i="9" s="1"/>
  <c r="BH34" i="9"/>
  <c r="G8" i="8" s="1"/>
  <c r="AI18" i="11" l="1"/>
  <c r="AO18" i="11" s="1"/>
  <c r="F28" i="8" s="1"/>
  <c r="AO22" i="11"/>
  <c r="F27" i="8" s="1"/>
  <c r="AN22" i="11"/>
  <c r="E27" i="8" s="1"/>
  <c r="AM22" i="11"/>
  <c r="D27" i="8" s="1"/>
  <c r="BE34" i="9"/>
  <c r="D8" i="8" s="1"/>
  <c r="BG34" i="9"/>
  <c r="F8" i="8" s="1"/>
  <c r="W6" i="11"/>
  <c r="AN14" i="11"/>
  <c r="E25" i="8" s="1"/>
  <c r="AM14" i="11"/>
  <c r="D25" i="8" s="1"/>
  <c r="AO14" i="11"/>
  <c r="F25" i="8" s="1"/>
  <c r="C25" i="8"/>
  <c r="N2" i="12"/>
  <c r="C20" i="8"/>
  <c r="AF2" i="9"/>
  <c r="B52" i="9"/>
  <c r="Z2" i="9"/>
  <c r="H2" i="9"/>
  <c r="H40" i="9"/>
  <c r="C28" i="8"/>
  <c r="B35" i="11"/>
  <c r="T35" i="11"/>
  <c r="B39" i="11"/>
  <c r="Z2" i="11"/>
  <c r="AC6" i="12"/>
  <c r="AN18" i="12"/>
  <c r="E19" i="8" s="1"/>
  <c r="AM18" i="12"/>
  <c r="D19" i="8" s="1"/>
  <c r="AO18" i="12"/>
  <c r="F19" i="8" s="1"/>
  <c r="AN10" i="12"/>
  <c r="E20" i="8" s="1"/>
  <c r="AO10" i="12"/>
  <c r="F20" i="8" s="1"/>
  <c r="AM10" i="12"/>
  <c r="D20" i="8" s="1"/>
  <c r="AN14" i="12"/>
  <c r="E17" i="8" s="1"/>
  <c r="AM14" i="12"/>
  <c r="D17" i="8" s="1"/>
  <c r="AO14" i="12"/>
  <c r="F17" i="8" s="1"/>
  <c r="AO22" i="12"/>
  <c r="F16" i="8" s="1"/>
  <c r="AN22" i="12"/>
  <c r="E16" i="8" s="1"/>
  <c r="AM22" i="12"/>
  <c r="D16" i="8" s="1"/>
  <c r="H2" i="12"/>
  <c r="C17" i="8"/>
  <c r="H27" i="12"/>
  <c r="B31" i="12"/>
  <c r="B39" i="12"/>
  <c r="T2" i="12"/>
  <c r="Z39" i="12"/>
  <c r="C19" i="8"/>
  <c r="B35" i="12"/>
  <c r="C24" i="8"/>
  <c r="C27" i="8"/>
  <c r="B43" i="11"/>
  <c r="N2" i="11"/>
  <c r="B31" i="11"/>
  <c r="N31" i="11"/>
  <c r="C16" i="8"/>
  <c r="AF2" i="12"/>
  <c r="H27" i="11"/>
  <c r="B60" i="9"/>
  <c r="AL2" i="9"/>
  <c r="AL60" i="9"/>
  <c r="Z52" i="9"/>
  <c r="AF56" i="9"/>
  <c r="C11" i="8"/>
  <c r="B64" i="9"/>
  <c r="AR2" i="9"/>
  <c r="AX2" i="9"/>
  <c r="B68" i="9"/>
  <c r="C10" i="8"/>
  <c r="C6" i="8"/>
  <c r="B44" i="9"/>
  <c r="N2" i="9"/>
  <c r="T2" i="9"/>
  <c r="B48" i="9"/>
  <c r="C7" i="8"/>
  <c r="Q6" i="12"/>
  <c r="W6" i="12"/>
  <c r="AI6" i="12"/>
  <c r="BG26" i="9"/>
  <c r="F9" i="8" s="1"/>
  <c r="BG14" i="9"/>
  <c r="F7" i="8" s="1"/>
  <c r="BF22" i="9"/>
  <c r="E10" i="8" s="1"/>
  <c r="BG22" i="9"/>
  <c r="F10" i="8" s="1"/>
  <c r="BE18" i="9"/>
  <c r="D5" i="8" s="1"/>
  <c r="BG18" i="9"/>
  <c r="F5" i="8" s="1"/>
  <c r="BE26" i="9"/>
  <c r="D9" i="8" s="1"/>
  <c r="BF14" i="9"/>
  <c r="E7" i="8" s="1"/>
  <c r="BE22" i="9"/>
  <c r="D10" i="8" s="1"/>
  <c r="BE14" i="9"/>
  <c r="D7" i="8" s="1"/>
  <c r="BF34" i="9"/>
  <c r="E8" i="8" s="1"/>
  <c r="BA30" i="9"/>
  <c r="BF30" i="9" s="1"/>
  <c r="E11" i="8" s="1"/>
  <c r="BF26" i="9"/>
  <c r="E9" i="8" s="1"/>
  <c r="BF18" i="9"/>
  <c r="E5" i="8" s="1"/>
  <c r="AU10" i="9"/>
  <c r="AI10" i="9"/>
  <c r="W10" i="9"/>
  <c r="AO6" i="9"/>
  <c r="AC6" i="9"/>
  <c r="Q6" i="9"/>
  <c r="BF6" i="9" s="1"/>
  <c r="E4" i="8" s="1"/>
  <c r="AI10" i="11"/>
  <c r="W10" i="11"/>
  <c r="AC6" i="11"/>
  <c r="Q6" i="11"/>
  <c r="BE6" i="9" l="1"/>
  <c r="D4" i="8" s="1"/>
  <c r="AN10" i="11"/>
  <c r="E26" i="8" s="1"/>
  <c r="BE30" i="9"/>
  <c r="D11" i="8" s="1"/>
  <c r="AO10" i="11"/>
  <c r="F26" i="8" s="1"/>
  <c r="AM10" i="11"/>
  <c r="D26" i="8" s="1"/>
  <c r="AM18" i="11"/>
  <c r="D28" i="8" s="1"/>
  <c r="AN18" i="11"/>
  <c r="E28" i="8" s="1"/>
  <c r="H5" i="8"/>
  <c r="H8" i="8"/>
  <c r="AM6" i="11"/>
  <c r="D24" i="8" s="1"/>
  <c r="AN6" i="11"/>
  <c r="E24" i="8" s="1"/>
  <c r="AO6" i="11"/>
  <c r="F24" i="8" s="1"/>
  <c r="AO6" i="12"/>
  <c r="F18" i="8" s="1"/>
  <c r="H27" i="8"/>
  <c r="AN6" i="12"/>
  <c r="E18" i="8" s="1"/>
  <c r="AM6" i="12"/>
  <c r="D18" i="8" s="1"/>
  <c r="H16" i="8"/>
  <c r="H9" i="8"/>
  <c r="H7" i="8"/>
  <c r="H25" i="8"/>
  <c r="H17" i="8"/>
  <c r="H19" i="8"/>
  <c r="BG10" i="9"/>
  <c r="F6" i="8" s="1"/>
  <c r="BG6" i="9"/>
  <c r="F4" i="8" s="1"/>
  <c r="H4" i="8" s="1"/>
  <c r="H20" i="8"/>
  <c r="BE10" i="9"/>
  <c r="D6" i="8" s="1"/>
  <c r="BF10" i="9"/>
  <c r="E6" i="8" s="1"/>
  <c r="BG30" i="9"/>
  <c r="F11" i="8" s="1"/>
  <c r="H11" i="8" s="1"/>
  <c r="H10" i="8"/>
  <c r="H18" i="8" l="1"/>
  <c r="H24" i="8"/>
  <c r="H26" i="8"/>
  <c r="H6" i="8"/>
</calcChain>
</file>

<file path=xl/sharedStrings.xml><?xml version="1.0" encoding="utf-8"?>
<sst xmlns="http://schemas.openxmlformats.org/spreadsheetml/2006/main" count="891" uniqueCount="254">
  <si>
    <t>číslo</t>
  </si>
  <si>
    <t>Extraliga</t>
  </si>
  <si>
    <t>1. liga - skupina A</t>
  </si>
  <si>
    <t>1.liga - skupina B</t>
  </si>
  <si>
    <t>PK Osika</t>
  </si>
  <si>
    <t>Petank Club Praha</t>
  </si>
  <si>
    <t>PC Sokol Lipník</t>
  </si>
  <si>
    <t>SKP Řepy</t>
  </si>
  <si>
    <t>PC Sokol Velim</t>
  </si>
  <si>
    <t>PC Mimo Done Nymburk</t>
  </si>
  <si>
    <t>CdP Loděnice</t>
  </si>
  <si>
    <t>SOUTĚŽ</t>
  </si>
  <si>
    <t>EXTRALIGA</t>
  </si>
  <si>
    <t>DRUŽSTVO</t>
  </si>
  <si>
    <t>Vladimír Brázda - tel. 736 659 856             vlad.brazda@gmail.com</t>
  </si>
  <si>
    <t>SOUPISKA</t>
  </si>
  <si>
    <t>Ž/M</t>
  </si>
  <si>
    <t>HRÁČ (-KA )</t>
  </si>
  <si>
    <t>LICENCE</t>
  </si>
  <si>
    <t>1 - kapitán</t>
  </si>
  <si>
    <t>M</t>
  </si>
  <si>
    <t>Tomáš</t>
  </si>
  <si>
    <t>Martin</t>
  </si>
  <si>
    <t>Brázda</t>
  </si>
  <si>
    <t>Vladimír</t>
  </si>
  <si>
    <t>Z</t>
  </si>
  <si>
    <t>Krpcová</t>
  </si>
  <si>
    <t>Jana</t>
  </si>
  <si>
    <t>Krpec</t>
  </si>
  <si>
    <t>Miroslav</t>
  </si>
  <si>
    <t>Faltýnek</t>
  </si>
  <si>
    <t>David</t>
  </si>
  <si>
    <t>Jiří</t>
  </si>
  <si>
    <t>Kaplánek</t>
  </si>
  <si>
    <t>František</t>
  </si>
  <si>
    <t>Pavel</t>
  </si>
  <si>
    <t>Janeček</t>
  </si>
  <si>
    <t>Robert</t>
  </si>
  <si>
    <t>Bílek</t>
  </si>
  <si>
    <t>Daniel</t>
  </si>
  <si>
    <t>Juráň</t>
  </si>
  <si>
    <t>Petr</t>
  </si>
  <si>
    <t>Vojtěch</t>
  </si>
  <si>
    <t>Jan</t>
  </si>
  <si>
    <t>Hančová</t>
  </si>
  <si>
    <t>Alice</t>
  </si>
  <si>
    <t>Havel</t>
  </si>
  <si>
    <t>Michal</t>
  </si>
  <si>
    <t>Jakub</t>
  </si>
  <si>
    <t>Hana</t>
  </si>
  <si>
    <t>Mašek</t>
  </si>
  <si>
    <t>Michalička</t>
  </si>
  <si>
    <t>Lukáš</t>
  </si>
  <si>
    <t>Sládková</t>
  </si>
  <si>
    <t>Srnský</t>
  </si>
  <si>
    <t>Lubomír</t>
  </si>
  <si>
    <t>Trýzna</t>
  </si>
  <si>
    <t>Šebek</t>
  </si>
  <si>
    <t>Viktor</t>
  </si>
  <si>
    <t>Řezníček</t>
  </si>
  <si>
    <t>Romana</t>
  </si>
  <si>
    <t>Dana</t>
  </si>
  <si>
    <t>1. LIGA - Skupina A</t>
  </si>
  <si>
    <t xml:space="preserve">Tomáš Jirkovský - tel. 608 746 407                          jana.laser@seznam.cz </t>
  </si>
  <si>
    <t>Jindřich</t>
  </si>
  <si>
    <t>* = hostování</t>
  </si>
  <si>
    <t>1. LIGA - Skupina B</t>
  </si>
  <si>
    <t>1.kolo</t>
  </si>
  <si>
    <t>Pořadatel:</t>
  </si>
  <si>
    <t>vs.</t>
  </si>
  <si>
    <t>;</t>
  </si>
  <si>
    <t>PEK Stolín</t>
  </si>
  <si>
    <t>Mimo Done Nymburk</t>
  </si>
  <si>
    <t>2.kolo</t>
  </si>
  <si>
    <t>3.kolo</t>
  </si>
  <si>
    <t>Play-off</t>
  </si>
  <si>
    <t>A1</t>
  </si>
  <si>
    <t>B2</t>
  </si>
  <si>
    <t>B1</t>
  </si>
  <si>
    <t>A2</t>
  </si>
  <si>
    <t>o 3. místo</t>
  </si>
  <si>
    <t>Finále</t>
  </si>
  <si>
    <t>4.kolo</t>
  </si>
  <si>
    <t>MISTROVSTVÍ ČESKÉ REPUBLIKY KLUBŮ - ZÁPIS UTKÁNÍ</t>
  </si>
  <si>
    <t>Pořadatel</t>
  </si>
  <si>
    <t>Místo</t>
  </si>
  <si>
    <t>Datum</t>
  </si>
  <si>
    <t>Poznámky kap. A</t>
  </si>
  <si>
    <t>Tým A</t>
  </si>
  <si>
    <t>Jednotlivci (2 b.)</t>
  </si>
  <si>
    <t>Trojice (5 b.)</t>
  </si>
  <si>
    <t>Dvojice (3 b.)</t>
  </si>
  <si>
    <t>Příjmení</t>
  </si>
  <si>
    <t>Jméno</t>
  </si>
  <si>
    <t>licence</t>
  </si>
  <si>
    <t>ŽENA</t>
  </si>
  <si>
    <t>MIX</t>
  </si>
  <si>
    <t>S</t>
  </si>
  <si>
    <t>O</t>
  </si>
  <si>
    <t>U</t>
  </si>
  <si>
    <t>Č</t>
  </si>
  <si>
    <t>Poznámky kap .B</t>
  </si>
  <si>
    <t>E</t>
  </si>
  <si>
    <t>T</t>
  </si>
  <si>
    <t>kapitán A</t>
  </si>
  <si>
    <t>podpis</t>
  </si>
  <si>
    <t>:</t>
  </si>
  <si>
    <t>Tým B</t>
  </si>
  <si>
    <t>B</t>
  </si>
  <si>
    <t>D</t>
  </si>
  <si>
    <t>Poznámky rozhodčí</t>
  </si>
  <si>
    <t>Ů</t>
  </si>
  <si>
    <t>kapitán B</t>
  </si>
  <si>
    <t>Podpis rozhodčí</t>
  </si>
  <si>
    <t>Podpis kap. A</t>
  </si>
  <si>
    <t>Podpis kap. B</t>
  </si>
  <si>
    <t>Slavoj Houslice</t>
  </si>
  <si>
    <t>Houslice</t>
  </si>
  <si>
    <t>Hráč 1</t>
  </si>
  <si>
    <t>00001</t>
  </si>
  <si>
    <t>X</t>
  </si>
  <si>
    <t>Hráč 2</t>
  </si>
  <si>
    <t>00002</t>
  </si>
  <si>
    <t>Ž</t>
  </si>
  <si>
    <t>Hráčka 3</t>
  </si>
  <si>
    <t>00003</t>
  </si>
  <si>
    <t>Hráč 4</t>
  </si>
  <si>
    <t>00004</t>
  </si>
  <si>
    <t>Hráč 5</t>
  </si>
  <si>
    <t>00005</t>
  </si>
  <si>
    <t>Hráčka 6</t>
  </si>
  <si>
    <t>00006</t>
  </si>
  <si>
    <t>SK Kostomlaty</t>
  </si>
  <si>
    <t>Hráčka 1</t>
  </si>
  <si>
    <t>00007</t>
  </si>
  <si>
    <t>00008</t>
  </si>
  <si>
    <t>Hráč 3</t>
  </si>
  <si>
    <t>00009</t>
  </si>
  <si>
    <t>00010</t>
  </si>
  <si>
    <t>00011</t>
  </si>
  <si>
    <t>00012</t>
  </si>
  <si>
    <t>Hráč 7</t>
  </si>
  <si>
    <t>00013</t>
  </si>
  <si>
    <t>Sokol Kostomlaty</t>
  </si>
  <si>
    <t>1. KPK Vrchlabí B</t>
  </si>
  <si>
    <t>1. KPK Vrchlabí A</t>
  </si>
  <si>
    <t>Bohuslav</t>
  </si>
  <si>
    <t>Sylva</t>
  </si>
  <si>
    <t>*Mrázková</t>
  </si>
  <si>
    <t>Jan Kára - tel. 777 125 800                     j.kara91@gmail.com</t>
  </si>
  <si>
    <t>Tomáš Klír - tel. 605 739 617           tomas.klir11@gmail.com</t>
  </si>
  <si>
    <t>Motl</t>
  </si>
  <si>
    <t>Carreau Brno</t>
  </si>
  <si>
    <t>*Proroková</t>
  </si>
  <si>
    <t>Rozdíl malých bodů</t>
  </si>
  <si>
    <t>Velké body</t>
  </si>
  <si>
    <t>Počet zápasů</t>
  </si>
  <si>
    <t>Tým</t>
  </si>
  <si>
    <t>Pořadí</t>
  </si>
  <si>
    <t>koef</t>
  </si>
  <si>
    <t>Rozdíl skóre</t>
  </si>
  <si>
    <t>1. liga Skupina B</t>
  </si>
  <si>
    <t>1. liga Skupina A</t>
  </si>
  <si>
    <t>Zápasy</t>
  </si>
  <si>
    <t>1. liga       Skupina A</t>
  </si>
  <si>
    <t>1. liga       Skupina B</t>
  </si>
  <si>
    <t>HRODE Krumsín II</t>
  </si>
  <si>
    <t>HRODE Krumsín I</t>
  </si>
  <si>
    <t>PSK Jihlava</t>
  </si>
  <si>
    <t>Robert Janeček - tel. 731 499 529 robertjanecek93@seznam.cz</t>
  </si>
  <si>
    <t>*Kutý</t>
  </si>
  <si>
    <t>celý klub</t>
  </si>
  <si>
    <t>Petr Vavrovič ml. - tel. 732 155 327  vavrovicpetr99@gmail.com</t>
  </si>
  <si>
    <t>Iveta Hájková - tel. 604 535 728  kasnarova@seznam.cz</t>
  </si>
  <si>
    <t>*Hodboďová</t>
  </si>
  <si>
    <t>*Lukáš</t>
  </si>
  <si>
    <t>Drmola</t>
  </si>
  <si>
    <t>Karásková</t>
  </si>
  <si>
    <t>Františka</t>
  </si>
  <si>
    <t>KAPITÁN</t>
  </si>
  <si>
    <t>*Kauca</t>
  </si>
  <si>
    <t>*Valenz</t>
  </si>
  <si>
    <t>Pavel Ruta - tel. 725 210 645              pavlykruta@gmail.com</t>
  </si>
  <si>
    <t>Jaroslav Hladík - tel. 799 502 079    jaroslav.hladikk@email.cz</t>
  </si>
  <si>
    <t>HRODE Krumsín</t>
  </si>
  <si>
    <t>*Konšel</t>
  </si>
  <si>
    <t>*Tomášková</t>
  </si>
  <si>
    <t>*Michovský</t>
  </si>
  <si>
    <t>SKP Řepy A</t>
  </si>
  <si>
    <t>SKP Řepy B</t>
  </si>
  <si>
    <t>SPORT Kolín</t>
  </si>
  <si>
    <t>PK Sokol Medlánky</t>
  </si>
  <si>
    <t>MČR KLUBŮ 2022</t>
  </si>
  <si>
    <t>1. KPK Vrchlabí</t>
  </si>
  <si>
    <t>Pánek</t>
  </si>
  <si>
    <t>Miloslav</t>
  </si>
  <si>
    <t>Ivo Michálek - tel. 602 535 137    michalekivo@gmail.cz</t>
  </si>
  <si>
    <t>Martin Pírek - tel. 732 852 145    martin.pirek81@gmail.com</t>
  </si>
  <si>
    <t>Pírek</t>
  </si>
  <si>
    <t>Ptáček</t>
  </si>
  <si>
    <t>Luboš</t>
  </si>
  <si>
    <t>Ptáčková</t>
  </si>
  <si>
    <t>Eliška</t>
  </si>
  <si>
    <t>Karásek</t>
  </si>
  <si>
    <t>Konšel</t>
  </si>
  <si>
    <t>Robin</t>
  </si>
  <si>
    <t>Jan Marhoul  - tel. 773 536 466                     marhoul.j87@gmail.com</t>
  </si>
  <si>
    <t>Hladík</t>
  </si>
  <si>
    <t>Jaroslav</t>
  </si>
  <si>
    <t>Pastorek</t>
  </si>
  <si>
    <t>Pastorková</t>
  </si>
  <si>
    <t>Eva</t>
  </si>
  <si>
    <t>Gruber</t>
  </si>
  <si>
    <t>Gruberová</t>
  </si>
  <si>
    <t>Jiřina</t>
  </si>
  <si>
    <t>Holoubek</t>
  </si>
  <si>
    <t>Jindra Vodehnalová - tel. 720 750 965    jindra.vodehnalova@gmail.com</t>
  </si>
  <si>
    <t>Vodehnalová</t>
  </si>
  <si>
    <t>Jindra</t>
  </si>
  <si>
    <t>Vodehnal</t>
  </si>
  <si>
    <t>Zdeněk</t>
  </si>
  <si>
    <t>Josífková</t>
  </si>
  <si>
    <t>Váňová</t>
  </si>
  <si>
    <t>Věra</t>
  </si>
  <si>
    <t>Voldřichová</t>
  </si>
  <si>
    <t>Dagmar</t>
  </si>
  <si>
    <t>Konopová</t>
  </si>
  <si>
    <t>Marta</t>
  </si>
  <si>
    <t>Koňasová</t>
  </si>
  <si>
    <t>Michal Havel - tel. 731 835 598            michal.hafik@seznam.cz</t>
  </si>
  <si>
    <t>Aleš Klouda - tel. 606 534 357             pcvelim@seznam.cz</t>
  </si>
  <si>
    <t>Jaromír Vlach - tel. 607 835 162       1valasek1@seznam.cz</t>
  </si>
  <si>
    <t>Martin Šternberg - tel. 724 936 470    sternberg.martin@seznam.cz</t>
  </si>
  <si>
    <t>Josef</t>
  </si>
  <si>
    <t>*Serekešová</t>
  </si>
  <si>
    <t>*Kalianko</t>
  </si>
  <si>
    <t>*Buchta</t>
  </si>
  <si>
    <t>*Hanák</t>
  </si>
  <si>
    <t>Jakub Cimala - tel. 776 201 726      jakubcimala@seznam.cz</t>
  </si>
  <si>
    <t>2*</t>
  </si>
  <si>
    <t>3*</t>
  </si>
  <si>
    <t>4*</t>
  </si>
  <si>
    <t>5*</t>
  </si>
  <si>
    <t>*</t>
  </si>
  <si>
    <t>o pořadí rozhodl vzájemný zápas</t>
  </si>
  <si>
    <t>Semifinále</t>
  </si>
  <si>
    <t>Celkové pořadí</t>
  </si>
  <si>
    <t>1.</t>
  </si>
  <si>
    <t>2.</t>
  </si>
  <si>
    <t>3.</t>
  </si>
  <si>
    <t>4.</t>
  </si>
  <si>
    <t>6*</t>
  </si>
  <si>
    <t>7*</t>
  </si>
  <si>
    <t>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</si>
</sst>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3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Comic Sans MS"/>
      <family val="4"/>
      <charset val="1"/>
    </font>
    <font>
      <sz val="11"/>
      <color rgb="FF000000"/>
      <name val="Calibri"/>
      <family val="2"/>
      <charset val="238"/>
    </font>
    <font>
      <sz val="18"/>
      <color rgb="FFFF0000"/>
      <name val="Calibri"/>
      <family val="2"/>
      <charset val="238"/>
    </font>
    <font>
      <sz val="26"/>
      <color rgb="FFFFFFFF"/>
      <name val="Calibri"/>
      <family val="2"/>
      <charset val="238"/>
    </font>
    <font>
      <sz val="20"/>
      <color rgb="FF000000"/>
      <name val="Calibri"/>
      <family val="2"/>
      <charset val="238"/>
    </font>
    <font>
      <b/>
      <sz val="20"/>
      <name val="Calibri"/>
      <family val="2"/>
      <charset val="238"/>
    </font>
    <font>
      <b/>
      <sz val="20"/>
      <color rgb="FF000000"/>
      <name val="Calibri"/>
      <family val="2"/>
      <charset val="238"/>
    </font>
    <font>
      <sz val="20"/>
      <name val="Calibri"/>
      <family val="2"/>
      <charset val="238"/>
    </font>
    <font>
      <b/>
      <sz val="20"/>
      <name val="Arial"/>
      <family val="2"/>
      <charset val="238"/>
    </font>
    <font>
      <b/>
      <sz val="20"/>
      <color rgb="FFFFFFFF"/>
      <name val="Arial"/>
      <family val="2"/>
      <charset val="238"/>
    </font>
    <font>
      <b/>
      <sz val="10"/>
      <name val="Arial"/>
      <family val="2"/>
      <charset val="238"/>
    </font>
    <font>
      <b/>
      <sz val="20"/>
      <color rgb="FF0080C0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4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6"/>
      <name val="Arial"/>
      <family val="2"/>
      <charset val="238"/>
    </font>
    <font>
      <b/>
      <sz val="9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0080C0"/>
        <bgColor rgb="FF008080"/>
      </patternFill>
    </fill>
    <fill>
      <patternFill patternType="solid">
        <fgColor rgb="FFFF0000"/>
        <bgColor rgb="FF993300"/>
      </patternFill>
    </fill>
    <fill>
      <patternFill patternType="solid">
        <fgColor theme="4"/>
        <bgColor rgb="FF1F497D"/>
      </patternFill>
    </fill>
    <fill>
      <patternFill patternType="solid">
        <fgColor theme="4" tint="0.79998168889431442"/>
        <bgColor rgb="FFFFFFC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</fills>
  <borders count="9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0"/>
      </left>
      <right/>
      <top style="medium">
        <color indexed="64"/>
      </top>
      <bottom/>
      <diagonal/>
    </border>
    <border>
      <left/>
      <right style="medium">
        <color theme="0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43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/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" fillId="0" borderId="21" xfId="5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/>
    <xf numFmtId="0" fontId="0" fillId="0" borderId="8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/>
    <xf numFmtId="0" fontId="1" fillId="0" borderId="21" xfId="5" applyFont="1" applyBorder="1"/>
    <xf numFmtId="0" fontId="1" fillId="0" borderId="8" xfId="5" applyBorder="1" applyAlignment="1">
      <alignment horizontal="center"/>
    </xf>
    <xf numFmtId="0" fontId="1" fillId="0" borderId="22" xfId="5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5" applyBorder="1" applyAlignment="1">
      <alignment horizontal="center"/>
    </xf>
    <xf numFmtId="0" fontId="1" fillId="0" borderId="0" xfId="5" applyBorder="1"/>
    <xf numFmtId="0" fontId="1" fillId="0" borderId="21" xfId="1" applyFont="1" applyBorder="1" applyAlignment="1">
      <alignment horizontal="center"/>
    </xf>
    <xf numFmtId="0" fontId="0" fillId="0" borderId="0" xfId="0" applyBorder="1"/>
    <xf numFmtId="0" fontId="1" fillId="0" borderId="0" xfId="1" applyFon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12" fillId="4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4" applyFont="1" applyBorder="1" applyAlignment="1">
      <alignment horizontal="center"/>
    </xf>
    <xf numFmtId="0" fontId="1" fillId="0" borderId="0" xfId="4" applyFont="1" applyBorder="1"/>
    <xf numFmtId="0" fontId="1" fillId="0" borderId="0" xfId="4" applyBorder="1" applyAlignment="1">
      <alignment horizontal="center"/>
    </xf>
    <xf numFmtId="0" fontId="1" fillId="0" borderId="22" xfId="1" applyFont="1" applyBorder="1" applyAlignment="1">
      <alignment horizontal="center"/>
    </xf>
    <xf numFmtId="0" fontId="1" fillId="0" borderId="22" xfId="5" applyFont="1" applyBorder="1"/>
    <xf numFmtId="0" fontId="1" fillId="0" borderId="10" xfId="5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5" fillId="6" borderId="23" xfId="0" applyFont="1" applyFill="1" applyBorder="1" applyAlignment="1">
      <alignment horizontal="right"/>
    </xf>
    <xf numFmtId="20" fontId="1" fillId="5" borderId="21" xfId="0" applyNumberFormat="1" applyFont="1" applyFill="1" applyBorder="1" applyAlignment="1">
      <alignment horizontal="right"/>
    </xf>
    <xf numFmtId="20" fontId="1" fillId="3" borderId="21" xfId="0" applyNumberFormat="1" applyFont="1" applyFill="1" applyBorder="1" applyAlignment="1">
      <alignment horizontal="center"/>
    </xf>
    <xf numFmtId="0" fontId="12" fillId="4" borderId="0" xfId="0" applyFont="1" applyFill="1" applyBorder="1"/>
    <xf numFmtId="0" fontId="0" fillId="5" borderId="23" xfId="0" applyFill="1" applyBorder="1"/>
    <xf numFmtId="0" fontId="12" fillId="3" borderId="8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5" fillId="6" borderId="21" xfId="0" applyFont="1" applyFill="1" applyBorder="1" applyAlignment="1">
      <alignment horizontal="right"/>
    </xf>
    <xf numFmtId="0" fontId="0" fillId="0" borderId="28" xfId="0" applyBorder="1" applyAlignment="1"/>
    <xf numFmtId="0" fontId="12" fillId="0" borderId="3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18" fillId="0" borderId="2" xfId="0" applyFont="1" applyBorder="1" applyAlignment="1">
      <alignment horizontal="center" vertical="center" textRotation="180" shrinkToFit="1"/>
    </xf>
    <xf numFmtId="0" fontId="18" fillId="0" borderId="3" xfId="0" applyFont="1" applyBorder="1" applyAlignment="1">
      <alignment horizontal="center" vertical="center" textRotation="180" shrinkToFit="1"/>
    </xf>
    <xf numFmtId="0" fontId="18" fillId="0" borderId="54" xfId="0" applyFont="1" applyBorder="1" applyAlignment="1">
      <alignment horizontal="center" vertical="center" textRotation="180" shrinkToFit="1"/>
    </xf>
    <xf numFmtId="0" fontId="18" fillId="0" borderId="17" xfId="0" applyFont="1" applyBorder="1" applyAlignment="1">
      <alignment horizontal="center" vertical="center" textRotation="180" shrinkToFit="1"/>
    </xf>
    <xf numFmtId="0" fontId="18" fillId="0" borderId="18" xfId="0" applyFont="1" applyBorder="1" applyAlignment="1">
      <alignment horizontal="center" vertical="center" textRotation="180" shrinkToFi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9" xfId="0" applyBorder="1" applyAlignment="1"/>
    <xf numFmtId="49" fontId="0" fillId="0" borderId="8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0" borderId="18" xfId="0" applyFont="1" applyBorder="1"/>
    <xf numFmtId="0" fontId="0" fillId="0" borderId="0" xfId="0" applyBorder="1" applyAlignment="1">
      <alignment horizontal="left"/>
    </xf>
    <xf numFmtId="20" fontId="1" fillId="5" borderId="22" xfId="0" applyNumberFormat="1" applyFont="1" applyFill="1" applyBorder="1" applyAlignment="1">
      <alignment horizontal="right"/>
    </xf>
    <xf numFmtId="20" fontId="1" fillId="5" borderId="23" xfId="0" applyNumberFormat="1" applyFont="1" applyFill="1" applyBorder="1" applyAlignment="1">
      <alignment horizontal="right"/>
    </xf>
    <xf numFmtId="20" fontId="1" fillId="5" borderId="19" xfId="0" applyNumberFormat="1" applyFont="1" applyFill="1" applyBorder="1" applyAlignment="1">
      <alignment horizontal="right"/>
    </xf>
    <xf numFmtId="0" fontId="12" fillId="0" borderId="64" xfId="0" applyFont="1" applyBorder="1" applyAlignment="1">
      <alignment horizontal="center"/>
    </xf>
    <xf numFmtId="0" fontId="19" fillId="0" borderId="32" xfId="0" applyFont="1" applyBorder="1" applyAlignment="1">
      <alignment horizontal="center" vertical="center" textRotation="180" shrinkToFit="1"/>
    </xf>
    <xf numFmtId="0" fontId="12" fillId="0" borderId="47" xfId="0" applyFont="1" applyBorder="1" applyAlignment="1">
      <alignment horizontal="center" vertical="top"/>
    </xf>
    <xf numFmtId="0" fontId="0" fillId="0" borderId="32" xfId="0" applyBorder="1" applyAlignment="1">
      <alignment horizontal="center"/>
    </xf>
    <xf numFmtId="0" fontId="0" fillId="0" borderId="64" xfId="0" applyBorder="1" applyAlignment="1">
      <alignment horizontal="center"/>
    </xf>
    <xf numFmtId="0" fontId="18" fillId="0" borderId="32" xfId="0" applyFont="1" applyBorder="1" applyAlignment="1">
      <alignment horizontal="center" vertical="center" textRotation="180" shrinkToFit="1"/>
    </xf>
    <xf numFmtId="0" fontId="7" fillId="9" borderId="5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9" fillId="9" borderId="7" xfId="0" applyFont="1" applyFill="1" applyBorder="1" applyAlignment="1">
      <alignment horizontal="center"/>
    </xf>
    <xf numFmtId="0" fontId="9" fillId="9" borderId="8" xfId="0" applyFont="1" applyFill="1" applyBorder="1"/>
    <xf numFmtId="0" fontId="6" fillId="9" borderId="7" xfId="0" applyFont="1" applyFill="1" applyBorder="1" applyAlignment="1">
      <alignment horizontal="center"/>
    </xf>
    <xf numFmtId="0" fontId="6" fillId="9" borderId="8" xfId="0" applyFont="1" applyFill="1" applyBorder="1"/>
    <xf numFmtId="0" fontId="9" fillId="9" borderId="9" xfId="0" applyFont="1" applyFill="1" applyBorder="1" applyAlignment="1">
      <alignment horizontal="center"/>
    </xf>
    <xf numFmtId="0" fontId="6" fillId="9" borderId="10" xfId="0" applyFont="1" applyFill="1" applyBorder="1"/>
    <xf numFmtId="0" fontId="6" fillId="9" borderId="9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0" xfId="0" applyFont="1"/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10" borderId="65" xfId="0" applyFont="1" applyFill="1" applyBorder="1" applyAlignment="1">
      <alignment horizontal="center" vertical="center"/>
    </xf>
    <xf numFmtId="0" fontId="22" fillId="10" borderId="65" xfId="0" applyFont="1" applyFill="1" applyBorder="1" applyAlignment="1">
      <alignment horizontal="center" vertical="center"/>
    </xf>
    <xf numFmtId="0" fontId="20" fillId="10" borderId="65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3" fillId="11" borderId="6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" fillId="0" borderId="0" xfId="1"/>
    <xf numFmtId="0" fontId="17" fillId="0" borderId="0" xfId="1" applyFont="1"/>
    <xf numFmtId="0" fontId="17" fillId="0" borderId="0" xfId="1" applyFont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66" xfId="1" applyFont="1" applyBorder="1" applyAlignment="1">
      <alignment horizontal="center" vertical="center"/>
    </xf>
    <xf numFmtId="0" fontId="17" fillId="0" borderId="45" xfId="1" applyFont="1" applyBorder="1" applyAlignment="1">
      <alignment horizontal="center" vertical="center"/>
    </xf>
    <xf numFmtId="0" fontId="17" fillId="0" borderId="46" xfId="1" applyFont="1" applyBorder="1" applyAlignment="1">
      <alignment horizontal="center" vertical="center"/>
    </xf>
    <xf numFmtId="0" fontId="17" fillId="0" borderId="67" xfId="1" applyFont="1" applyBorder="1" applyAlignment="1">
      <alignment horizontal="center" vertical="center"/>
    </xf>
    <xf numFmtId="0" fontId="17" fillId="0" borderId="69" xfId="1" applyFont="1" applyBorder="1" applyAlignment="1">
      <alignment horizontal="center" vertical="center"/>
    </xf>
    <xf numFmtId="0" fontId="17" fillId="0" borderId="42" xfId="1" applyFont="1" applyBorder="1" applyAlignment="1">
      <alignment horizontal="center" vertical="center"/>
    </xf>
    <xf numFmtId="0" fontId="17" fillId="0" borderId="43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7" fillId="0" borderId="70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7" fillId="0" borderId="60" xfId="1" applyFont="1" applyBorder="1" applyAlignment="1">
      <alignment horizontal="center" vertical="center"/>
    </xf>
    <xf numFmtId="0" fontId="17" fillId="0" borderId="71" xfId="1" applyFont="1" applyBorder="1" applyAlignment="1">
      <alignment horizontal="center" vertical="center"/>
    </xf>
    <xf numFmtId="0" fontId="17" fillId="0" borderId="57" xfId="1" applyFont="1" applyBorder="1" applyAlignment="1">
      <alignment horizontal="center" vertical="center"/>
    </xf>
    <xf numFmtId="0" fontId="17" fillId="0" borderId="58" xfId="1" applyFont="1" applyBorder="1" applyAlignment="1">
      <alignment horizontal="center" vertical="center"/>
    </xf>
    <xf numFmtId="0" fontId="17" fillId="0" borderId="72" xfId="1" applyFont="1" applyBorder="1" applyAlignment="1">
      <alignment horizontal="center" vertical="center"/>
    </xf>
    <xf numFmtId="0" fontId="17" fillId="0" borderId="0" xfId="1" applyFont="1" applyBorder="1" applyAlignment="1">
      <alignment vertical="center" wrapText="1"/>
    </xf>
    <xf numFmtId="0" fontId="17" fillId="0" borderId="0" xfId="1" applyFont="1" applyAlignment="1">
      <alignment vertical="center" wrapText="1"/>
    </xf>
    <xf numFmtId="0" fontId="12" fillId="0" borderId="21" xfId="0" applyFont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2" fillId="0" borderId="21" xfId="0" applyFont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20" fontId="1" fillId="5" borderId="7" xfId="0" applyNumberFormat="1" applyFont="1" applyFill="1" applyBorder="1" applyAlignment="1">
      <alignment horizontal="right"/>
    </xf>
    <xf numFmtId="20" fontId="1" fillId="5" borderId="9" xfId="0" applyNumberFormat="1" applyFont="1" applyFill="1" applyBorder="1" applyAlignment="1">
      <alignment horizontal="right"/>
    </xf>
    <xf numFmtId="0" fontId="12" fillId="3" borderId="22" xfId="0" applyFont="1" applyFill="1" applyBorder="1" applyAlignment="1">
      <alignment horizontal="center"/>
    </xf>
    <xf numFmtId="20" fontId="1" fillId="3" borderId="22" xfId="0" applyNumberFormat="1" applyFont="1" applyFill="1" applyBorder="1" applyAlignment="1">
      <alignment horizontal="center"/>
    </xf>
    <xf numFmtId="20" fontId="1" fillId="5" borderId="43" xfId="0" applyNumberFormat="1" applyFont="1" applyFill="1" applyBorder="1" applyAlignment="1">
      <alignment horizontal="right"/>
    </xf>
    <xf numFmtId="20" fontId="1" fillId="5" borderId="46" xfId="0" applyNumberFormat="1" applyFont="1" applyFill="1" applyBorder="1" applyAlignment="1">
      <alignment horizontal="right"/>
    </xf>
    <xf numFmtId="0" fontId="1" fillId="0" borderId="0" xfId="0" applyFont="1" applyBorder="1"/>
    <xf numFmtId="0" fontId="12" fillId="3" borderId="8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/>
    <xf numFmtId="0" fontId="0" fillId="0" borderId="12" xfId="0" applyFont="1" applyBorder="1"/>
    <xf numFmtId="0" fontId="1" fillId="0" borderId="14" xfId="5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1" fillId="0" borderId="12" xfId="5" applyFont="1" applyBorder="1"/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9" fillId="5" borderId="5" xfId="0" applyFont="1" applyFill="1" applyBorder="1" applyAlignment="1">
      <alignment horizontal="center"/>
    </xf>
    <xf numFmtId="0" fontId="30" fillId="6" borderId="23" xfId="0" applyFont="1" applyFill="1" applyBorder="1" applyAlignment="1">
      <alignment horizontal="right"/>
    </xf>
    <xf numFmtId="0" fontId="30" fillId="0" borderId="0" xfId="0" applyFont="1" applyBorder="1" applyAlignment="1">
      <alignment horizontal="right"/>
    </xf>
    <xf numFmtId="20" fontId="32" fillId="5" borderId="7" xfId="0" applyNumberFormat="1" applyFont="1" applyFill="1" applyBorder="1" applyAlignment="1">
      <alignment horizontal="right"/>
    </xf>
    <xf numFmtId="0" fontId="29" fillId="3" borderId="21" xfId="0" applyFont="1" applyFill="1" applyBorder="1" applyAlignment="1">
      <alignment horizontal="center"/>
    </xf>
    <xf numFmtId="20" fontId="32" fillId="3" borderId="21" xfId="0" applyNumberFormat="1" applyFont="1" applyFill="1" applyBorder="1" applyAlignment="1">
      <alignment horizontal="center"/>
    </xf>
    <xf numFmtId="0" fontId="29" fillId="3" borderId="8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20" fontId="32" fillId="5" borderId="21" xfId="0" applyNumberFormat="1" applyFont="1" applyFill="1" applyBorder="1" applyAlignment="1">
      <alignment horizontal="right"/>
    </xf>
    <xf numFmtId="20" fontId="32" fillId="5" borderId="8" xfId="0" applyNumberFormat="1" applyFont="1" applyFill="1" applyBorder="1" applyAlignment="1">
      <alignment horizontal="right"/>
    </xf>
    <xf numFmtId="0" fontId="30" fillId="6" borderId="21" xfId="0" applyFont="1" applyFill="1" applyBorder="1" applyAlignment="1">
      <alignment horizontal="right"/>
    </xf>
    <xf numFmtId="20" fontId="32" fillId="5" borderId="9" xfId="0" applyNumberFormat="1" applyFont="1" applyFill="1" applyBorder="1" applyAlignment="1">
      <alignment horizontal="right"/>
    </xf>
    <xf numFmtId="0" fontId="29" fillId="3" borderId="22" xfId="0" applyFont="1" applyFill="1" applyBorder="1" applyAlignment="1">
      <alignment horizontal="center"/>
    </xf>
    <xf numFmtId="20" fontId="32" fillId="3" borderId="22" xfId="0" applyNumberFormat="1" applyFont="1" applyFill="1" applyBorder="1" applyAlignment="1">
      <alignment horizontal="center"/>
    </xf>
    <xf numFmtId="0" fontId="29" fillId="3" borderId="10" xfId="0" applyFont="1" applyFill="1" applyBorder="1" applyAlignment="1">
      <alignment horizontal="center"/>
    </xf>
    <xf numFmtId="0" fontId="29" fillId="4" borderId="0" xfId="0" applyFont="1" applyFill="1" applyBorder="1" applyAlignment="1">
      <alignment horizontal="center"/>
    </xf>
    <xf numFmtId="0" fontId="29" fillId="4" borderId="0" xfId="0" applyFont="1" applyFill="1" applyBorder="1"/>
    <xf numFmtId="0" fontId="29" fillId="0" borderId="0" xfId="0" applyFont="1" applyBorder="1"/>
    <xf numFmtId="0" fontId="31" fillId="0" borderId="0" xfId="0" applyFont="1" applyBorder="1"/>
    <xf numFmtId="0" fontId="32" fillId="0" borderId="0" xfId="0" applyFont="1"/>
    <xf numFmtId="0" fontId="29" fillId="4" borderId="0" xfId="0" applyFont="1" applyFill="1" applyBorder="1" applyAlignment="1"/>
    <xf numFmtId="0" fontId="29" fillId="0" borderId="0" xfId="0" applyFont="1" applyBorder="1" applyAlignment="1"/>
    <xf numFmtId="0" fontId="29" fillId="3" borderId="14" xfId="0" applyFont="1" applyFill="1" applyBorder="1" applyAlignment="1">
      <alignment horizontal="center"/>
    </xf>
    <xf numFmtId="0" fontId="19" fillId="0" borderId="0" xfId="0" applyFont="1" applyAlignme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33" fillId="0" borderId="0" xfId="0" applyFont="1" applyAlignment="1">
      <alignment horizontal="right" vertical="center"/>
    </xf>
    <xf numFmtId="0" fontId="24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3" fillId="15" borderId="72" xfId="1" applyFont="1" applyFill="1" applyBorder="1" applyAlignment="1">
      <alignment horizontal="center"/>
    </xf>
    <xf numFmtId="0" fontId="1" fillId="13" borderId="19" xfId="1" applyFill="1" applyBorder="1" applyAlignment="1">
      <alignment horizontal="center"/>
    </xf>
    <xf numFmtId="0" fontId="1" fillId="0" borderId="75" xfId="1" applyBorder="1"/>
    <xf numFmtId="0" fontId="23" fillId="15" borderId="75" xfId="1" applyFont="1" applyFill="1" applyBorder="1" applyAlignment="1">
      <alignment horizontal="center"/>
    </xf>
    <xf numFmtId="0" fontId="1" fillId="13" borderId="26" xfId="1" applyFill="1" applyBorder="1" applyAlignment="1">
      <alignment horizontal="center"/>
    </xf>
    <xf numFmtId="0" fontId="1" fillId="0" borderId="6" xfId="1" applyBorder="1"/>
    <xf numFmtId="0" fontId="1" fillId="0" borderId="68" xfId="1" applyBorder="1"/>
    <xf numFmtId="49" fontId="12" fillId="0" borderId="0" xfId="1" applyNumberFormat="1" applyFont="1" applyAlignment="1">
      <alignment horizontal="center"/>
    </xf>
    <xf numFmtId="0" fontId="1" fillId="0" borderId="33" xfId="1" applyBorder="1"/>
    <xf numFmtId="0" fontId="5" fillId="8" borderId="1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7" fillId="0" borderId="34" xfId="1" applyFont="1" applyBorder="1" applyAlignment="1">
      <alignment horizontal="center" vertical="center" wrapText="1"/>
    </xf>
    <xf numFmtId="0" fontId="17" fillId="0" borderId="68" xfId="1" applyFont="1" applyBorder="1" applyAlignment="1">
      <alignment horizontal="center" vertical="center" wrapText="1"/>
    </xf>
    <xf numFmtId="0" fontId="23" fillId="14" borderId="81" xfId="1" applyFont="1" applyFill="1" applyBorder="1" applyAlignment="1">
      <alignment horizontal="center" vertical="center" wrapText="1"/>
    </xf>
    <xf numFmtId="0" fontId="23" fillId="14" borderId="79" xfId="1" applyFont="1" applyFill="1" applyBorder="1" applyAlignment="1">
      <alignment horizontal="center" vertical="center" wrapText="1"/>
    </xf>
    <xf numFmtId="0" fontId="23" fillId="14" borderId="77" xfId="1" applyFont="1" applyFill="1" applyBorder="1" applyAlignment="1">
      <alignment horizontal="center" vertical="center" wrapText="1"/>
    </xf>
    <xf numFmtId="0" fontId="23" fillId="14" borderId="0" xfId="1" applyFont="1" applyFill="1" applyBorder="1" applyAlignment="1">
      <alignment horizontal="center" vertical="center" wrapText="1"/>
    </xf>
    <xf numFmtId="0" fontId="23" fillId="14" borderId="75" xfId="1" applyFont="1" applyFill="1" applyBorder="1" applyAlignment="1">
      <alignment horizontal="center" vertical="center" wrapText="1"/>
    </xf>
    <xf numFmtId="0" fontId="23" fillId="14" borderId="34" xfId="1" applyFont="1" applyFill="1" applyBorder="1" applyAlignment="1">
      <alignment horizontal="center" vertical="center" wrapText="1"/>
    </xf>
    <xf numFmtId="0" fontId="25" fillId="13" borderId="80" xfId="1" applyFont="1" applyFill="1" applyBorder="1" applyAlignment="1">
      <alignment horizontal="center" vertical="center"/>
    </xf>
    <xf numFmtId="0" fontId="25" fillId="13" borderId="79" xfId="1" applyFont="1" applyFill="1" applyBorder="1" applyAlignment="1">
      <alignment horizontal="center" vertical="center"/>
    </xf>
    <xf numFmtId="0" fontId="25" fillId="13" borderId="65" xfId="1" applyFont="1" applyFill="1" applyBorder="1" applyAlignment="1">
      <alignment horizontal="center" vertical="center"/>
    </xf>
    <xf numFmtId="0" fontId="25" fillId="13" borderId="0" xfId="1" applyFont="1" applyFill="1" applyBorder="1" applyAlignment="1">
      <alignment horizontal="center" vertical="center"/>
    </xf>
    <xf numFmtId="0" fontId="25" fillId="13" borderId="74" xfId="1" applyFont="1" applyFill="1" applyBorder="1" applyAlignment="1">
      <alignment horizontal="center" vertical="center"/>
    </xf>
    <xf numFmtId="0" fontId="25" fillId="13" borderId="34" xfId="1" applyFont="1" applyFill="1" applyBorder="1" applyAlignment="1">
      <alignment horizontal="center" vertical="center"/>
    </xf>
    <xf numFmtId="0" fontId="25" fillId="13" borderId="78" xfId="1" applyFont="1" applyFill="1" applyBorder="1" applyAlignment="1">
      <alignment horizontal="center" vertical="center"/>
    </xf>
    <xf numFmtId="0" fontId="25" fillId="13" borderId="76" xfId="1" applyFont="1" applyFill="1" applyBorder="1" applyAlignment="1">
      <alignment horizontal="center" vertical="center"/>
    </xf>
    <xf numFmtId="0" fontId="25" fillId="13" borderId="73" xfId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 vertical="center" wrapText="1"/>
    </xf>
    <xf numFmtId="0" fontId="25" fillId="0" borderId="8" xfId="1" applyFont="1" applyBorder="1" applyAlignment="1">
      <alignment horizontal="center" vertical="center"/>
    </xf>
    <xf numFmtId="0" fontId="25" fillId="0" borderId="10" xfId="1" applyFont="1" applyBorder="1" applyAlignment="1">
      <alignment horizontal="center" vertical="center"/>
    </xf>
    <xf numFmtId="0" fontId="26" fillId="0" borderId="21" xfId="1" applyFont="1" applyBorder="1" applyAlignment="1">
      <alignment horizontal="center" vertical="center"/>
    </xf>
    <xf numFmtId="0" fontId="26" fillId="0" borderId="22" xfId="1" applyFont="1" applyBorder="1" applyAlignment="1">
      <alignment horizontal="center" vertical="center"/>
    </xf>
    <xf numFmtId="0" fontId="25" fillId="0" borderId="21" xfId="1" applyFont="1" applyBorder="1" applyAlignment="1">
      <alignment horizontal="center" vertical="center"/>
    </xf>
    <xf numFmtId="0" fontId="25" fillId="0" borderId="22" xfId="1" applyFont="1" applyBorder="1" applyAlignment="1">
      <alignment horizontal="center" vertical="center"/>
    </xf>
    <xf numFmtId="0" fontId="25" fillId="12" borderId="0" xfId="1" applyFont="1" applyFill="1" applyBorder="1" applyAlignment="1">
      <alignment horizontal="center" vertical="center"/>
    </xf>
    <xf numFmtId="0" fontId="25" fillId="13" borderId="84" xfId="1" applyFont="1" applyFill="1" applyBorder="1" applyAlignment="1">
      <alignment horizontal="center" vertical="center"/>
    </xf>
    <xf numFmtId="0" fontId="25" fillId="13" borderId="83" xfId="1" applyFont="1" applyFill="1" applyBorder="1" applyAlignment="1">
      <alignment horizontal="center" vertical="center"/>
    </xf>
    <xf numFmtId="0" fontId="25" fillId="13" borderId="87" xfId="1" applyFont="1" applyFill="1" applyBorder="1" applyAlignment="1">
      <alignment horizontal="center" vertical="center"/>
    </xf>
    <xf numFmtId="0" fontId="25" fillId="13" borderId="68" xfId="1" applyFont="1" applyFill="1" applyBorder="1" applyAlignment="1">
      <alignment horizontal="center" vertical="center"/>
    </xf>
    <xf numFmtId="0" fontId="25" fillId="13" borderId="82" xfId="1" applyFont="1" applyFill="1" applyBorder="1" applyAlignment="1">
      <alignment horizontal="center" vertical="center"/>
    </xf>
    <xf numFmtId="0" fontId="25" fillId="0" borderId="7" xfId="1" applyFont="1" applyBorder="1" applyAlignment="1">
      <alignment horizontal="center" vertical="center"/>
    </xf>
    <xf numFmtId="0" fontId="25" fillId="12" borderId="34" xfId="1" applyFont="1" applyFill="1" applyBorder="1" applyAlignment="1">
      <alignment horizontal="center" vertical="center"/>
    </xf>
    <xf numFmtId="0" fontId="25" fillId="12" borderId="68" xfId="1" applyFont="1" applyFill="1" applyBorder="1" applyAlignment="1">
      <alignment horizontal="center" vertical="center"/>
    </xf>
    <xf numFmtId="0" fontId="25" fillId="12" borderId="33" xfId="1" applyFont="1" applyFill="1" applyBorder="1" applyAlignment="1">
      <alignment horizontal="center" vertical="center"/>
    </xf>
    <xf numFmtId="0" fontId="25" fillId="0" borderId="9" xfId="1" applyFont="1" applyBorder="1" applyAlignment="1">
      <alignment horizontal="center" vertical="center"/>
    </xf>
    <xf numFmtId="0" fontId="25" fillId="13" borderId="85" xfId="1" applyFont="1" applyFill="1" applyBorder="1" applyAlignment="1">
      <alignment horizontal="center" vertical="center"/>
    </xf>
    <xf numFmtId="0" fontId="23" fillId="14" borderId="86" xfId="1" applyFont="1" applyFill="1" applyBorder="1" applyAlignment="1">
      <alignment horizontal="center" vertical="center" wrapText="1"/>
    </xf>
    <xf numFmtId="0" fontId="23" fillId="14" borderId="83" xfId="1" applyFont="1" applyFill="1" applyBorder="1" applyAlignment="1">
      <alignment horizontal="center" vertical="center" wrapText="1"/>
    </xf>
    <xf numFmtId="0" fontId="25" fillId="12" borderId="80" xfId="1" applyFont="1" applyFill="1" applyBorder="1" applyAlignment="1">
      <alignment horizontal="center" vertical="center"/>
    </xf>
    <xf numFmtId="0" fontId="25" fillId="12" borderId="79" xfId="1" applyFont="1" applyFill="1" applyBorder="1" applyAlignment="1">
      <alignment horizontal="center" vertical="center"/>
    </xf>
    <xf numFmtId="0" fontId="25" fillId="12" borderId="65" xfId="1" applyFont="1" applyFill="1" applyBorder="1" applyAlignment="1">
      <alignment horizontal="center" vertical="center"/>
    </xf>
    <xf numFmtId="0" fontId="25" fillId="12" borderId="84" xfId="1" applyFont="1" applyFill="1" applyBorder="1" applyAlignment="1">
      <alignment horizontal="center" vertical="center"/>
    </xf>
    <xf numFmtId="0" fontId="25" fillId="12" borderId="83" xfId="1" applyFont="1" applyFill="1" applyBorder="1" applyAlignment="1">
      <alignment horizontal="center" vertical="center"/>
    </xf>
    <xf numFmtId="0" fontId="25" fillId="12" borderId="78" xfId="1" applyFont="1" applyFill="1" applyBorder="1" applyAlignment="1">
      <alignment horizontal="center" vertical="center"/>
    </xf>
    <xf numFmtId="0" fontId="25" fillId="12" borderId="76" xfId="1" applyFont="1" applyFill="1" applyBorder="1" applyAlignment="1">
      <alignment horizontal="center" vertical="center"/>
    </xf>
    <xf numFmtId="0" fontId="25" fillId="12" borderId="85" xfId="1" applyFont="1" applyFill="1" applyBorder="1" applyAlignment="1">
      <alignment horizontal="center" vertical="center"/>
    </xf>
    <xf numFmtId="0" fontId="23" fillId="14" borderId="92" xfId="1" applyFont="1" applyFill="1" applyBorder="1" applyAlignment="1">
      <alignment horizontal="center" vertical="center" wrapText="1"/>
    </xf>
    <xf numFmtId="0" fontId="23" fillId="14" borderId="31" xfId="1" applyFont="1" applyFill="1" applyBorder="1" applyAlignment="1">
      <alignment horizontal="center" vertical="center" wrapText="1"/>
    </xf>
    <xf numFmtId="0" fontId="23" fillId="14" borderId="91" xfId="1" applyFont="1" applyFill="1" applyBorder="1" applyAlignment="1">
      <alignment horizontal="center" vertical="center" wrapText="1"/>
    </xf>
    <xf numFmtId="0" fontId="23" fillId="14" borderId="90" xfId="1" applyFont="1" applyFill="1" applyBorder="1" applyAlignment="1">
      <alignment horizontal="center" vertical="center" wrapText="1"/>
    </xf>
    <xf numFmtId="0" fontId="23" fillId="14" borderId="89" xfId="1" applyFont="1" applyFill="1" applyBorder="1" applyAlignment="1">
      <alignment horizontal="center" vertical="center" wrapText="1"/>
    </xf>
    <xf numFmtId="0" fontId="27" fillId="14" borderId="91" xfId="1" applyFont="1" applyFill="1" applyBorder="1" applyAlignment="1">
      <alignment horizontal="center" vertical="center" wrapText="1"/>
    </xf>
    <xf numFmtId="0" fontId="27" fillId="14" borderId="90" xfId="1" applyFont="1" applyFill="1" applyBorder="1" applyAlignment="1">
      <alignment horizontal="center" vertical="center" wrapText="1"/>
    </xf>
    <xf numFmtId="0" fontId="27" fillId="14" borderId="89" xfId="1" applyFont="1" applyFill="1" applyBorder="1" applyAlignment="1">
      <alignment horizontal="center" vertical="center" wrapText="1"/>
    </xf>
    <xf numFmtId="0" fontId="23" fillId="14" borderId="6" xfId="1" applyFont="1" applyFill="1" applyBorder="1" applyAlignment="1">
      <alignment horizontal="center" vertical="center" wrapText="1"/>
    </xf>
    <xf numFmtId="0" fontId="23" fillId="14" borderId="68" xfId="1" applyFont="1" applyFill="1" applyBorder="1" applyAlignment="1">
      <alignment horizontal="center" vertical="center" wrapText="1"/>
    </xf>
    <xf numFmtId="0" fontId="23" fillId="14" borderId="88" xfId="1" applyFont="1" applyFill="1" applyBorder="1" applyAlignment="1">
      <alignment horizontal="center" vertical="center" wrapText="1"/>
    </xf>
    <xf numFmtId="0" fontId="24" fillId="0" borderId="92" xfId="1" applyFont="1" applyBorder="1" applyAlignment="1">
      <alignment horizontal="center" vertical="center"/>
    </xf>
    <xf numFmtId="0" fontId="24" fillId="0" borderId="50" xfId="1" applyFont="1" applyBorder="1" applyAlignment="1">
      <alignment horizontal="center" vertical="center"/>
    </xf>
    <xf numFmtId="0" fontId="24" fillId="0" borderId="94" xfId="1" applyFont="1" applyBorder="1" applyAlignment="1">
      <alignment horizontal="center" vertical="center"/>
    </xf>
    <xf numFmtId="0" fontId="24" fillId="0" borderId="77" xfId="1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24" fillId="0" borderId="76" xfId="1" applyFont="1" applyBorder="1" applyAlignment="1">
      <alignment horizontal="center" vertical="center"/>
    </xf>
    <xf numFmtId="0" fontId="24" fillId="0" borderId="86" xfId="1" applyFont="1" applyBorder="1" applyAlignment="1">
      <alignment horizontal="center" vertical="center"/>
    </xf>
    <xf numFmtId="0" fontId="24" fillId="0" borderId="83" xfId="1" applyFont="1" applyBorder="1" applyAlignment="1">
      <alignment horizontal="center" vertical="center"/>
    </xf>
    <xf numFmtId="0" fontId="24" fillId="0" borderId="85" xfId="1" applyFont="1" applyBorder="1" applyAlignment="1">
      <alignment horizontal="center" vertical="center"/>
    </xf>
    <xf numFmtId="0" fontId="23" fillId="14" borderId="93" xfId="1" applyFont="1" applyFill="1" applyBorder="1" applyAlignment="1">
      <alignment horizontal="center" vertical="center" wrapText="1"/>
    </xf>
    <xf numFmtId="0" fontId="23" fillId="14" borderId="50" xfId="1" applyFont="1" applyFill="1" applyBorder="1" applyAlignment="1">
      <alignment horizontal="center" vertical="center" wrapText="1"/>
    </xf>
    <xf numFmtId="0" fontId="23" fillId="14" borderId="94" xfId="1" applyFont="1" applyFill="1" applyBorder="1" applyAlignment="1">
      <alignment horizontal="center" vertical="center" wrapText="1"/>
    </xf>
    <xf numFmtId="0" fontId="23" fillId="14" borderId="65" xfId="1" applyFont="1" applyFill="1" applyBorder="1" applyAlignment="1">
      <alignment horizontal="center" vertical="center" wrapText="1"/>
    </xf>
    <xf numFmtId="0" fontId="23" fillId="14" borderId="76" xfId="1" applyFont="1" applyFill="1" applyBorder="1" applyAlignment="1">
      <alignment horizontal="center" vertical="center" wrapText="1"/>
    </xf>
    <xf numFmtId="0" fontId="23" fillId="14" borderId="84" xfId="1" applyFont="1" applyFill="1" applyBorder="1" applyAlignment="1">
      <alignment horizontal="center" vertical="center" wrapText="1"/>
    </xf>
    <xf numFmtId="0" fontId="23" fillId="14" borderId="85" xfId="1" applyFont="1" applyFill="1" applyBorder="1" applyAlignment="1">
      <alignment horizontal="center" vertical="center" wrapText="1"/>
    </xf>
    <xf numFmtId="0" fontId="28" fillId="0" borderId="21" xfId="1" applyFont="1" applyBorder="1" applyAlignment="1">
      <alignment horizontal="center" vertical="center"/>
    </xf>
    <xf numFmtId="0" fontId="28" fillId="0" borderId="22" xfId="1" applyFont="1" applyBorder="1" applyAlignment="1">
      <alignment horizontal="center" vertical="center"/>
    </xf>
    <xf numFmtId="0" fontId="24" fillId="0" borderId="92" xfId="1" applyFont="1" applyBorder="1" applyAlignment="1">
      <alignment horizontal="center" vertical="center" wrapText="1"/>
    </xf>
    <xf numFmtId="0" fontId="24" fillId="0" borderId="50" xfId="1" applyFont="1" applyBorder="1" applyAlignment="1">
      <alignment horizontal="center" vertical="center" wrapText="1"/>
    </xf>
    <xf numFmtId="0" fontId="24" fillId="0" borderId="94" xfId="1" applyFont="1" applyBorder="1" applyAlignment="1">
      <alignment horizontal="center" vertical="center" wrapText="1"/>
    </xf>
    <xf numFmtId="0" fontId="24" fillId="0" borderId="77" xfId="1" applyFont="1" applyBorder="1" applyAlignment="1">
      <alignment horizontal="center" vertical="center" wrapText="1"/>
    </xf>
    <xf numFmtId="0" fontId="24" fillId="0" borderId="0" xfId="1" applyFont="1" applyBorder="1" applyAlignment="1">
      <alignment horizontal="center" vertical="center" wrapText="1"/>
    </xf>
    <xf numFmtId="0" fontId="24" fillId="0" borderId="76" xfId="1" applyFont="1" applyBorder="1" applyAlignment="1">
      <alignment horizontal="center" vertical="center" wrapText="1"/>
    </xf>
    <xf numFmtId="0" fontId="24" fillId="0" borderId="86" xfId="1" applyFont="1" applyBorder="1" applyAlignment="1">
      <alignment horizontal="center" vertical="center" wrapText="1"/>
    </xf>
    <xf numFmtId="0" fontId="24" fillId="0" borderId="83" xfId="1" applyFont="1" applyBorder="1" applyAlignment="1">
      <alignment horizontal="center" vertical="center" wrapText="1"/>
    </xf>
    <xf numFmtId="0" fontId="24" fillId="0" borderId="85" xfId="1" applyFont="1" applyBorder="1" applyAlignment="1">
      <alignment horizontal="center" vertical="center" wrapText="1"/>
    </xf>
    <xf numFmtId="0" fontId="16" fillId="7" borderId="23" xfId="0" applyFont="1" applyFill="1" applyBorder="1" applyAlignment="1">
      <alignment horizontal="center"/>
    </xf>
    <xf numFmtId="0" fontId="16" fillId="7" borderId="19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7" borderId="21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center"/>
    </xf>
    <xf numFmtId="0" fontId="31" fillId="7" borderId="23" xfId="0" applyFont="1" applyFill="1" applyBorder="1" applyAlignment="1">
      <alignment horizontal="center"/>
    </xf>
    <xf numFmtId="0" fontId="31" fillId="7" borderId="19" xfId="0" applyFont="1" applyFill="1" applyBorder="1" applyAlignment="1">
      <alignment horizontal="center"/>
    </xf>
    <xf numFmtId="0" fontId="29" fillId="3" borderId="21" xfId="0" applyFont="1" applyFill="1" applyBorder="1" applyAlignment="1">
      <alignment horizontal="center"/>
    </xf>
    <xf numFmtId="0" fontId="29" fillId="3" borderId="8" xfId="0" applyFont="1" applyFill="1" applyBorder="1" applyAlignment="1">
      <alignment horizontal="center"/>
    </xf>
    <xf numFmtId="0" fontId="29" fillId="3" borderId="22" xfId="0" applyFont="1" applyFill="1" applyBorder="1" applyAlignment="1">
      <alignment horizontal="center"/>
    </xf>
    <xf numFmtId="0" fontId="29" fillId="3" borderId="10" xfId="0" applyFont="1" applyFill="1" applyBorder="1" applyAlignment="1">
      <alignment horizontal="center"/>
    </xf>
    <xf numFmtId="0" fontId="31" fillId="7" borderId="21" xfId="0" applyFont="1" applyFill="1" applyBorder="1" applyAlignment="1">
      <alignment horizontal="center"/>
    </xf>
    <xf numFmtId="0" fontId="31" fillId="7" borderId="8" xfId="0" applyFont="1" applyFill="1" applyBorder="1" applyAlignment="1">
      <alignment horizontal="center"/>
    </xf>
    <xf numFmtId="0" fontId="31" fillId="7" borderId="42" xfId="0" applyFont="1" applyFill="1" applyBorder="1" applyAlignment="1">
      <alignment horizontal="center"/>
    </xf>
    <xf numFmtId="0" fontId="31" fillId="7" borderId="69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3" xfId="0" applyFont="1" applyBorder="1" applyAlignment="1">
      <alignment horizontal="center"/>
    </xf>
    <xf numFmtId="164" fontId="0" fillId="0" borderId="63" xfId="0" applyNumberForma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1" fillId="2" borderId="72" xfId="0" applyFont="1" applyFill="1" applyBorder="1" applyAlignment="1">
      <alignment horizontal="center"/>
    </xf>
    <xf numFmtId="0" fontId="11" fillId="2" borderId="56" xfId="0" applyFont="1" applyFill="1" applyBorder="1" applyAlignment="1">
      <alignment horizontal="center"/>
    </xf>
    <xf numFmtId="0" fontId="11" fillId="2" borderId="7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28" xfId="0" applyFont="1" applyFill="1" applyBorder="1" applyAlignment="1">
      <alignment horizontal="center"/>
    </xf>
    <xf numFmtId="0" fontId="14" fillId="3" borderId="29" xfId="0" applyFont="1" applyFill="1" applyBorder="1" applyAlignment="1">
      <alignment horizont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6">
    <cellStyle name="Normální" xfId="0" builtinId="0"/>
    <cellStyle name="Normální 2" xfId="1"/>
    <cellStyle name="Normální 2 2" xfId="2"/>
    <cellStyle name="Normální 3" xfId="3"/>
    <cellStyle name="normální_soupisky 1. liga" xfId="4"/>
    <cellStyle name="normální_soupisky extraliga" xfId="5"/>
  </cellStyles>
  <dxfs count="3"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8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558ED5"/>
      <rgbColor rgb="FF969696"/>
      <rgbColor rgb="FF002060"/>
      <rgbColor rgb="FF339966"/>
      <rgbColor rgb="FF003300"/>
      <rgbColor rgb="FF333300"/>
      <rgbColor rgb="FF993300"/>
      <rgbColor rgb="FF993366"/>
      <rgbColor rgb="FF3333CC"/>
      <rgbColor rgb="FF1F497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G12"/>
  <sheetViews>
    <sheetView showGridLines="0" tabSelected="1" zoomScale="70" zoomScaleNormal="70" workbookViewId="0"/>
  </sheetViews>
  <sheetFormatPr defaultRowHeight="12.75" x14ac:dyDescent="0.2"/>
  <cols>
    <col min="1" max="1" width="2.5703125" customWidth="1"/>
    <col min="2" max="2" width="9.7109375" style="1" customWidth="1"/>
    <col min="3" max="3" width="41.85546875" customWidth="1"/>
    <col min="4" max="4" width="9.7109375" style="1" customWidth="1"/>
    <col min="5" max="5" width="40.85546875" customWidth="1"/>
    <col min="6" max="6" width="9.7109375" style="1" customWidth="1"/>
    <col min="7" max="7" width="41.5703125" customWidth="1"/>
    <col min="8" max="1025" width="8.7109375" customWidth="1"/>
  </cols>
  <sheetData>
    <row r="1" spans="2:7" ht="13.5" thickBot="1" x14ac:dyDescent="0.25"/>
    <row r="2" spans="2:7" s="2" customFormat="1" ht="34.5" thickBot="1" x14ac:dyDescent="0.55000000000000004">
      <c r="B2" s="286" t="s">
        <v>192</v>
      </c>
      <c r="C2" s="286"/>
      <c r="D2" s="286"/>
      <c r="E2" s="286"/>
      <c r="F2" s="286"/>
      <c r="G2" s="287"/>
    </row>
    <row r="3" spans="2:7" ht="5.25" customHeight="1" thickBot="1" x14ac:dyDescent="0.45">
      <c r="B3" s="3"/>
      <c r="C3" s="4"/>
      <c r="D3" s="5"/>
      <c r="E3" s="4"/>
      <c r="F3" s="6"/>
      <c r="G3" s="150"/>
    </row>
    <row r="4" spans="2:7" ht="26.25" x14ac:dyDescent="0.4">
      <c r="B4" s="161" t="s">
        <v>0</v>
      </c>
      <c r="C4" s="162" t="s">
        <v>1</v>
      </c>
      <c r="D4" s="163" t="s">
        <v>0</v>
      </c>
      <c r="E4" s="164" t="s">
        <v>2</v>
      </c>
      <c r="F4" s="163" t="s">
        <v>0</v>
      </c>
      <c r="G4" s="164" t="s">
        <v>3</v>
      </c>
    </row>
    <row r="5" spans="2:7" ht="26.25" x14ac:dyDescent="0.4">
      <c r="B5" s="165">
        <v>1</v>
      </c>
      <c r="C5" s="166" t="s">
        <v>6</v>
      </c>
      <c r="D5" s="167">
        <v>1</v>
      </c>
      <c r="E5" s="168" t="s">
        <v>188</v>
      </c>
      <c r="F5" s="167">
        <v>1</v>
      </c>
      <c r="G5" s="166" t="s">
        <v>143</v>
      </c>
    </row>
    <row r="6" spans="2:7" ht="26.25" x14ac:dyDescent="0.4">
      <c r="B6" s="165">
        <v>2</v>
      </c>
      <c r="C6" s="168" t="s">
        <v>152</v>
      </c>
      <c r="D6" s="167">
        <v>2</v>
      </c>
      <c r="E6" s="168" t="s">
        <v>189</v>
      </c>
      <c r="F6" s="167">
        <v>2</v>
      </c>
      <c r="G6" s="168" t="s">
        <v>8</v>
      </c>
    </row>
    <row r="7" spans="2:7" ht="26.25" x14ac:dyDescent="0.4">
      <c r="B7" s="165">
        <v>3</v>
      </c>
      <c r="C7" s="168" t="s">
        <v>167</v>
      </c>
      <c r="D7" s="167">
        <v>3</v>
      </c>
      <c r="E7" s="168" t="s">
        <v>5</v>
      </c>
      <c r="F7" s="167">
        <v>3</v>
      </c>
      <c r="G7" s="168" t="s">
        <v>9</v>
      </c>
    </row>
    <row r="8" spans="2:7" ht="26.25" x14ac:dyDescent="0.4">
      <c r="B8" s="165">
        <v>4</v>
      </c>
      <c r="C8" s="168" t="s">
        <v>145</v>
      </c>
      <c r="D8" s="167">
        <v>4</v>
      </c>
      <c r="E8" s="168" t="s">
        <v>168</v>
      </c>
      <c r="F8" s="167">
        <v>4</v>
      </c>
      <c r="G8" s="166" t="s">
        <v>190</v>
      </c>
    </row>
    <row r="9" spans="2:7" ht="26.25" x14ac:dyDescent="0.4">
      <c r="B9" s="165">
        <v>5</v>
      </c>
      <c r="C9" s="166" t="s">
        <v>4</v>
      </c>
      <c r="D9" s="167">
        <v>5</v>
      </c>
      <c r="E9" s="168" t="s">
        <v>144</v>
      </c>
      <c r="F9" s="167">
        <v>5</v>
      </c>
      <c r="G9" s="168" t="s">
        <v>191</v>
      </c>
    </row>
    <row r="10" spans="2:7" ht="26.25" x14ac:dyDescent="0.4">
      <c r="B10" s="165">
        <v>6</v>
      </c>
      <c r="C10" s="166" t="s">
        <v>71</v>
      </c>
      <c r="D10" s="167"/>
      <c r="E10" s="168"/>
      <c r="F10" s="167"/>
      <c r="G10" s="166"/>
    </row>
    <row r="11" spans="2:7" ht="26.25" x14ac:dyDescent="0.4">
      <c r="B11" s="165">
        <v>7</v>
      </c>
      <c r="C11" s="168" t="s">
        <v>166</v>
      </c>
      <c r="D11" s="167"/>
      <c r="E11" s="168"/>
      <c r="F11" s="167"/>
      <c r="G11" s="168"/>
    </row>
    <row r="12" spans="2:7" ht="27" thickBot="1" x14ac:dyDescent="0.45">
      <c r="B12" s="169">
        <v>8</v>
      </c>
      <c r="C12" s="170" t="s">
        <v>10</v>
      </c>
      <c r="D12" s="171"/>
      <c r="E12" s="170"/>
      <c r="F12" s="171"/>
      <c r="G12" s="170"/>
    </row>
  </sheetData>
  <mergeCells count="1">
    <mergeCell ref="B2:G2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97D"/>
  </sheetPr>
  <dimension ref="A1:S27"/>
  <sheetViews>
    <sheetView showGridLines="0" zoomScaleNormal="100" workbookViewId="0"/>
  </sheetViews>
  <sheetFormatPr defaultRowHeight="12.75" x14ac:dyDescent="0.2"/>
  <cols>
    <col min="1" max="1" width="3.85546875" customWidth="1"/>
    <col min="2" max="2" width="16.28515625" customWidth="1"/>
    <col min="3" max="3" width="14.7109375" customWidth="1"/>
    <col min="4" max="4" width="8.7109375" customWidth="1"/>
    <col min="5" max="10" width="5" customWidth="1"/>
    <col min="11" max="12" width="5.7109375" customWidth="1"/>
    <col min="13" max="15" width="5" customWidth="1"/>
    <col min="16" max="16" width="6.28515625" customWidth="1"/>
    <col min="17" max="17" width="8.7109375" customWidth="1"/>
    <col min="18" max="18" width="7.42578125" customWidth="1"/>
    <col min="19" max="19" width="10.7109375" customWidth="1"/>
    <col min="20" max="1025" width="8.7109375" customWidth="1"/>
  </cols>
  <sheetData>
    <row r="1" spans="1:19" ht="6.75" customHeight="1" x14ac:dyDescent="0.2"/>
    <row r="2" spans="1:19" ht="18" customHeight="1" x14ac:dyDescent="0.2">
      <c r="A2" s="408" t="s">
        <v>83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</row>
    <row r="3" spans="1:19" ht="18" customHeight="1" x14ac:dyDescent="0.2">
      <c r="A3" s="399" t="s">
        <v>84</v>
      </c>
      <c r="B3" s="399"/>
      <c r="C3" s="409" t="s">
        <v>116</v>
      </c>
      <c r="D3" s="409"/>
      <c r="E3" s="399" t="s">
        <v>85</v>
      </c>
      <c r="F3" s="399"/>
      <c r="G3" s="410" t="s">
        <v>117</v>
      </c>
      <c r="H3" s="410"/>
      <c r="I3" s="410"/>
      <c r="J3" s="410"/>
      <c r="K3" s="410"/>
      <c r="L3" s="410"/>
      <c r="M3" s="399" t="s">
        <v>86</v>
      </c>
      <c r="N3" s="399"/>
      <c r="O3" s="411">
        <v>43191</v>
      </c>
      <c r="P3" s="411"/>
      <c r="Q3" s="390" t="s">
        <v>87</v>
      </c>
      <c r="R3" s="390"/>
      <c r="S3" s="390"/>
    </row>
    <row r="4" spans="1:19" ht="18" customHeight="1" x14ac:dyDescent="0.2">
      <c r="A4" s="399" t="s">
        <v>88</v>
      </c>
      <c r="B4" s="399"/>
      <c r="C4" s="405" t="s">
        <v>116</v>
      </c>
      <c r="D4" s="405"/>
      <c r="E4" s="406" t="s">
        <v>89</v>
      </c>
      <c r="F4" s="406"/>
      <c r="G4" s="406"/>
      <c r="H4" s="406"/>
      <c r="I4" s="406"/>
      <c r="J4" s="406"/>
      <c r="K4" s="406" t="s">
        <v>90</v>
      </c>
      <c r="L4" s="406"/>
      <c r="M4" s="407" t="s">
        <v>91</v>
      </c>
      <c r="N4" s="407"/>
      <c r="O4" s="407"/>
      <c r="P4" s="60"/>
      <c r="Q4" s="392"/>
      <c r="R4" s="392"/>
      <c r="S4" s="392"/>
    </row>
    <row r="5" spans="1:19" ht="18" customHeight="1" x14ac:dyDescent="0.2">
      <c r="A5" s="148" t="s">
        <v>16</v>
      </c>
      <c r="B5" s="61" t="s">
        <v>92</v>
      </c>
      <c r="C5" s="61" t="s">
        <v>93</v>
      </c>
      <c r="D5" s="149" t="s">
        <v>94</v>
      </c>
      <c r="E5" s="62">
        <v>1</v>
      </c>
      <c r="F5" s="63">
        <v>2</v>
      </c>
      <c r="G5" s="63">
        <v>3</v>
      </c>
      <c r="H5" s="63">
        <v>4</v>
      </c>
      <c r="I5" s="64">
        <v>5</v>
      </c>
      <c r="J5" s="65" t="s">
        <v>95</v>
      </c>
      <c r="K5" s="62">
        <v>1</v>
      </c>
      <c r="L5" s="66" t="s">
        <v>96</v>
      </c>
      <c r="M5" s="62">
        <v>1</v>
      </c>
      <c r="N5" s="64">
        <v>2</v>
      </c>
      <c r="O5" s="67" t="s">
        <v>96</v>
      </c>
      <c r="P5" s="60"/>
      <c r="Q5" s="392"/>
      <c r="R5" s="392"/>
      <c r="S5" s="392"/>
    </row>
    <row r="6" spans="1:19" ht="18" customHeight="1" x14ac:dyDescent="0.2">
      <c r="A6" s="8" t="s">
        <v>20</v>
      </c>
      <c r="B6" s="23" t="s">
        <v>118</v>
      </c>
      <c r="C6" s="23"/>
      <c r="D6" s="110" t="s">
        <v>119</v>
      </c>
      <c r="E6" s="111" t="s">
        <v>120</v>
      </c>
      <c r="F6" s="112"/>
      <c r="G6" s="112"/>
      <c r="H6" s="112"/>
      <c r="I6" s="113"/>
      <c r="J6" s="114"/>
      <c r="K6" s="111" t="s">
        <v>120</v>
      </c>
      <c r="L6" s="115"/>
      <c r="M6" s="116" t="s">
        <v>120</v>
      </c>
      <c r="N6" s="113"/>
      <c r="O6" s="114"/>
      <c r="P6" s="60"/>
      <c r="Q6" s="392"/>
      <c r="R6" s="392"/>
      <c r="S6" s="392"/>
    </row>
    <row r="7" spans="1:19" ht="18" customHeight="1" x14ac:dyDescent="0.2">
      <c r="A7" s="8" t="s">
        <v>20</v>
      </c>
      <c r="B7" s="23" t="s">
        <v>121</v>
      </c>
      <c r="C7" s="23"/>
      <c r="D7" s="110" t="s">
        <v>122</v>
      </c>
      <c r="E7" s="117"/>
      <c r="F7" s="118" t="s">
        <v>120</v>
      </c>
      <c r="G7" s="118"/>
      <c r="H7" s="118"/>
      <c r="I7" s="119"/>
      <c r="J7" s="120"/>
      <c r="K7" s="117"/>
      <c r="L7" s="121" t="s">
        <v>120</v>
      </c>
      <c r="M7" s="122"/>
      <c r="N7" s="119"/>
      <c r="O7" s="120" t="s">
        <v>120</v>
      </c>
      <c r="P7" s="60"/>
      <c r="Q7" s="392"/>
      <c r="R7" s="392"/>
      <c r="S7" s="392"/>
    </row>
    <row r="8" spans="1:19" ht="18" customHeight="1" x14ac:dyDescent="0.2">
      <c r="A8" s="8" t="s">
        <v>123</v>
      </c>
      <c r="B8" s="23" t="s">
        <v>124</v>
      </c>
      <c r="C8" s="23"/>
      <c r="D8" s="110" t="s">
        <v>125</v>
      </c>
      <c r="E8" s="117"/>
      <c r="F8" s="118"/>
      <c r="G8" s="118"/>
      <c r="H8" s="118"/>
      <c r="I8" s="119"/>
      <c r="J8" s="120" t="s">
        <v>120</v>
      </c>
      <c r="K8" s="117" t="s">
        <v>120</v>
      </c>
      <c r="L8" s="121"/>
      <c r="M8" s="122"/>
      <c r="N8" s="119"/>
      <c r="O8" s="120" t="s">
        <v>120</v>
      </c>
      <c r="P8" s="60" t="s">
        <v>97</v>
      </c>
      <c r="Q8" s="392"/>
      <c r="R8" s="392"/>
      <c r="S8" s="392"/>
    </row>
    <row r="9" spans="1:19" ht="18" customHeight="1" x14ac:dyDescent="0.2">
      <c r="A9" s="8" t="s">
        <v>20</v>
      </c>
      <c r="B9" s="23" t="s">
        <v>126</v>
      </c>
      <c r="C9" s="23"/>
      <c r="D9" s="110" t="s">
        <v>127</v>
      </c>
      <c r="E9" s="117"/>
      <c r="F9" s="118"/>
      <c r="G9" s="118"/>
      <c r="H9" s="118"/>
      <c r="I9" s="119" t="s">
        <v>120</v>
      </c>
      <c r="J9" s="120"/>
      <c r="K9" s="117"/>
      <c r="L9" s="121" t="s">
        <v>120</v>
      </c>
      <c r="M9" s="122" t="s">
        <v>120</v>
      </c>
      <c r="N9" s="119"/>
      <c r="O9" s="120"/>
      <c r="P9" s="60" t="s">
        <v>98</v>
      </c>
      <c r="Q9" s="392"/>
      <c r="R9" s="392"/>
      <c r="S9" s="392"/>
    </row>
    <row r="10" spans="1:19" ht="18" customHeight="1" x14ac:dyDescent="0.2">
      <c r="A10" s="8" t="s">
        <v>20</v>
      </c>
      <c r="B10" s="23" t="s">
        <v>128</v>
      </c>
      <c r="C10" s="23"/>
      <c r="D10" s="110" t="s">
        <v>129</v>
      </c>
      <c r="E10" s="117"/>
      <c r="F10" s="118"/>
      <c r="G10" s="118"/>
      <c r="H10" s="118" t="s">
        <v>120</v>
      </c>
      <c r="I10" s="119"/>
      <c r="J10" s="120"/>
      <c r="K10" s="117" t="s">
        <v>120</v>
      </c>
      <c r="L10" s="121"/>
      <c r="M10" s="122"/>
      <c r="N10" s="119" t="s">
        <v>120</v>
      </c>
      <c r="O10" s="120"/>
      <c r="P10" s="60" t="s">
        <v>99</v>
      </c>
      <c r="Q10" s="392"/>
      <c r="R10" s="392"/>
      <c r="S10" s="392"/>
    </row>
    <row r="11" spans="1:19" ht="18" customHeight="1" x14ac:dyDescent="0.2">
      <c r="A11" s="8" t="s">
        <v>123</v>
      </c>
      <c r="B11" s="23" t="s">
        <v>130</v>
      </c>
      <c r="C11" s="23"/>
      <c r="D11" s="110" t="s">
        <v>131</v>
      </c>
      <c r="E11" s="117"/>
      <c r="F11" s="118"/>
      <c r="G11" s="118" t="s">
        <v>120</v>
      </c>
      <c r="H11" s="118"/>
      <c r="I11" s="119"/>
      <c r="J11" s="120"/>
      <c r="K11" s="117"/>
      <c r="L11" s="121" t="s">
        <v>120</v>
      </c>
      <c r="M11" s="122"/>
      <c r="N11" s="119" t="s">
        <v>120</v>
      </c>
      <c r="O11" s="120"/>
      <c r="P11" s="60" t="s">
        <v>100</v>
      </c>
      <c r="Q11" s="390" t="s">
        <v>101</v>
      </c>
      <c r="R11" s="390"/>
      <c r="S11" s="390"/>
    </row>
    <row r="12" spans="1:19" ht="18" customHeight="1" x14ac:dyDescent="0.2">
      <c r="A12" s="8"/>
      <c r="B12" s="23"/>
      <c r="C12" s="23"/>
      <c r="D12" s="110"/>
      <c r="E12" s="117"/>
      <c r="F12" s="118"/>
      <c r="G12" s="118"/>
      <c r="H12" s="118"/>
      <c r="I12" s="119"/>
      <c r="J12" s="120"/>
      <c r="K12" s="117"/>
      <c r="L12" s="121"/>
      <c r="M12" s="122"/>
      <c r="N12" s="119"/>
      <c r="O12" s="120"/>
      <c r="P12" s="60" t="s">
        <v>102</v>
      </c>
      <c r="Q12" s="392"/>
      <c r="R12" s="392"/>
      <c r="S12" s="392"/>
    </row>
    <row r="13" spans="1:19" ht="18" customHeight="1" x14ac:dyDescent="0.2">
      <c r="A13" s="145"/>
      <c r="B13" s="26"/>
      <c r="C13" s="26"/>
      <c r="D13" s="123"/>
      <c r="E13" s="124"/>
      <c r="F13" s="125"/>
      <c r="G13" s="125"/>
      <c r="H13" s="125"/>
      <c r="I13" s="126"/>
      <c r="J13" s="127"/>
      <c r="K13" s="124"/>
      <c r="L13" s="128"/>
      <c r="M13" s="129"/>
      <c r="N13" s="126"/>
      <c r="O13" s="127"/>
      <c r="P13" s="80" t="s">
        <v>103</v>
      </c>
      <c r="Q13" s="392"/>
      <c r="R13" s="392"/>
      <c r="S13" s="392"/>
    </row>
    <row r="14" spans="1:19" ht="18" customHeight="1" x14ac:dyDescent="0.2">
      <c r="A14" s="403" t="s">
        <v>104</v>
      </c>
      <c r="B14" s="403"/>
      <c r="C14" s="404" t="s">
        <v>105</v>
      </c>
      <c r="D14" s="404"/>
      <c r="E14" s="81">
        <v>13</v>
      </c>
      <c r="F14" s="82">
        <v>13</v>
      </c>
      <c r="G14" s="82">
        <v>7</v>
      </c>
      <c r="H14" s="82">
        <v>3</v>
      </c>
      <c r="I14" s="83">
        <v>12</v>
      </c>
      <c r="J14" s="84">
        <v>13</v>
      </c>
      <c r="K14" s="81">
        <v>6</v>
      </c>
      <c r="L14" s="85">
        <v>8</v>
      </c>
      <c r="M14" s="86">
        <v>13</v>
      </c>
      <c r="N14" s="83">
        <v>10</v>
      </c>
      <c r="O14" s="84">
        <v>8</v>
      </c>
      <c r="P14" s="155">
        <v>11</v>
      </c>
      <c r="Q14" s="392"/>
      <c r="R14" s="392"/>
      <c r="S14" s="392"/>
    </row>
    <row r="15" spans="1:19" ht="18" customHeight="1" x14ac:dyDescent="0.2">
      <c r="A15" s="396" t="s">
        <v>118</v>
      </c>
      <c r="B15" s="396"/>
      <c r="C15" s="397"/>
      <c r="D15" s="397"/>
      <c r="E15" s="87" t="s">
        <v>106</v>
      </c>
      <c r="F15" s="88" t="s">
        <v>106</v>
      </c>
      <c r="G15" s="88" t="s">
        <v>106</v>
      </c>
      <c r="H15" s="89" t="s">
        <v>106</v>
      </c>
      <c r="I15" s="89" t="s">
        <v>106</v>
      </c>
      <c r="J15" s="90" t="s">
        <v>106</v>
      </c>
      <c r="K15" s="87" t="s">
        <v>106</v>
      </c>
      <c r="L15" s="91" t="s">
        <v>106</v>
      </c>
      <c r="M15" s="87" t="s">
        <v>106</v>
      </c>
      <c r="N15" s="89" t="s">
        <v>106</v>
      </c>
      <c r="O15" s="91" t="s">
        <v>106</v>
      </c>
      <c r="P15" s="156" t="s">
        <v>106</v>
      </c>
      <c r="Q15" s="392"/>
      <c r="R15" s="392"/>
      <c r="S15" s="392"/>
    </row>
    <row r="16" spans="1:19" ht="18" customHeight="1" x14ac:dyDescent="0.2">
      <c r="A16" s="399" t="s">
        <v>107</v>
      </c>
      <c r="B16" s="399"/>
      <c r="C16" s="405" t="s">
        <v>132</v>
      </c>
      <c r="D16" s="405"/>
      <c r="E16" s="130">
        <v>2</v>
      </c>
      <c r="F16" s="131">
        <v>4</v>
      </c>
      <c r="G16" s="131">
        <v>13</v>
      </c>
      <c r="H16" s="131">
        <v>11</v>
      </c>
      <c r="I16" s="132">
        <v>10</v>
      </c>
      <c r="J16" s="133">
        <v>0</v>
      </c>
      <c r="K16" s="130">
        <v>13</v>
      </c>
      <c r="L16" s="134">
        <v>12</v>
      </c>
      <c r="M16" s="135">
        <v>5</v>
      </c>
      <c r="N16" s="132">
        <v>13</v>
      </c>
      <c r="O16" s="133">
        <v>10</v>
      </c>
      <c r="P16" s="157">
        <v>20</v>
      </c>
      <c r="Q16" s="392"/>
      <c r="R16" s="392"/>
      <c r="S16" s="392"/>
    </row>
    <row r="17" spans="1:19" ht="18" customHeight="1" x14ac:dyDescent="0.2">
      <c r="A17" s="68" t="s">
        <v>123</v>
      </c>
      <c r="B17" s="69" t="s">
        <v>133</v>
      </c>
      <c r="C17" s="69"/>
      <c r="D17" s="110" t="s">
        <v>134</v>
      </c>
      <c r="E17" s="104" t="s">
        <v>120</v>
      </c>
      <c r="F17" s="105"/>
      <c r="G17" s="105"/>
      <c r="H17" s="105"/>
      <c r="I17" s="106"/>
      <c r="J17" s="136"/>
      <c r="K17" s="104"/>
      <c r="L17" s="108" t="s">
        <v>120</v>
      </c>
      <c r="M17" s="137"/>
      <c r="N17" s="106"/>
      <c r="O17" s="108" t="s">
        <v>120</v>
      </c>
      <c r="P17" s="60" t="s">
        <v>108</v>
      </c>
      <c r="Q17" s="392"/>
      <c r="R17" s="392"/>
      <c r="S17" s="392"/>
    </row>
    <row r="18" spans="1:19" ht="18" customHeight="1" x14ac:dyDescent="0.2">
      <c r="A18" s="8" t="s">
        <v>20</v>
      </c>
      <c r="B18" s="23" t="s">
        <v>121</v>
      </c>
      <c r="C18" s="23"/>
      <c r="D18" s="110" t="s">
        <v>135</v>
      </c>
      <c r="E18" s="117"/>
      <c r="F18" s="118" t="s">
        <v>120</v>
      </c>
      <c r="G18" s="118"/>
      <c r="H18" s="118"/>
      <c r="I18" s="119"/>
      <c r="J18" s="120"/>
      <c r="K18" s="117"/>
      <c r="L18" s="121" t="s">
        <v>120</v>
      </c>
      <c r="M18" s="122"/>
      <c r="N18" s="119"/>
      <c r="O18" s="121" t="s">
        <v>120</v>
      </c>
      <c r="P18" s="60" t="s">
        <v>98</v>
      </c>
      <c r="Q18" s="392"/>
      <c r="R18" s="392"/>
      <c r="S18" s="392"/>
    </row>
    <row r="19" spans="1:19" ht="18" customHeight="1" x14ac:dyDescent="0.2">
      <c r="A19" s="8" t="s">
        <v>20</v>
      </c>
      <c r="B19" s="23" t="s">
        <v>136</v>
      </c>
      <c r="C19" s="23"/>
      <c r="D19" s="110" t="s">
        <v>137</v>
      </c>
      <c r="E19" s="117"/>
      <c r="F19" s="118"/>
      <c r="G19" s="118" t="s">
        <v>120</v>
      </c>
      <c r="H19" s="118"/>
      <c r="I19" s="119"/>
      <c r="J19" s="120"/>
      <c r="K19" s="117"/>
      <c r="L19" s="121" t="s">
        <v>120</v>
      </c>
      <c r="M19" s="122"/>
      <c r="N19" s="119" t="s">
        <v>120</v>
      </c>
      <c r="O19" s="121"/>
      <c r="P19" s="60" t="s">
        <v>109</v>
      </c>
      <c r="Q19" s="390" t="s">
        <v>110</v>
      </c>
      <c r="R19" s="391"/>
      <c r="S19" s="391"/>
    </row>
    <row r="20" spans="1:19" ht="18" customHeight="1" x14ac:dyDescent="0.2">
      <c r="A20" s="8" t="s">
        <v>20</v>
      </c>
      <c r="B20" s="23" t="s">
        <v>126</v>
      </c>
      <c r="C20" s="23"/>
      <c r="D20" s="110" t="s">
        <v>138</v>
      </c>
      <c r="E20" s="117"/>
      <c r="F20" s="118"/>
      <c r="G20" s="118"/>
      <c r="H20" s="118" t="s">
        <v>120</v>
      </c>
      <c r="I20" s="119"/>
      <c r="J20" s="120"/>
      <c r="K20" s="117" t="s">
        <v>120</v>
      </c>
      <c r="L20" s="121"/>
      <c r="M20" s="122"/>
      <c r="N20" s="119" t="s">
        <v>120</v>
      </c>
      <c r="O20" s="121"/>
      <c r="P20" s="60" t="s">
        <v>111</v>
      </c>
      <c r="Q20" s="392"/>
      <c r="R20" s="393"/>
      <c r="S20" s="393"/>
    </row>
    <row r="21" spans="1:19" ht="18" customHeight="1" x14ac:dyDescent="0.2">
      <c r="A21" s="8" t="s">
        <v>20</v>
      </c>
      <c r="B21" s="23" t="s">
        <v>128</v>
      </c>
      <c r="C21" s="23"/>
      <c r="D21" s="110" t="s">
        <v>139</v>
      </c>
      <c r="E21" s="117"/>
      <c r="F21" s="118"/>
      <c r="G21" s="118"/>
      <c r="H21" s="118"/>
      <c r="I21" s="119" t="s">
        <v>120</v>
      </c>
      <c r="J21" s="120"/>
      <c r="K21" s="117" t="s">
        <v>120</v>
      </c>
      <c r="L21" s="121"/>
      <c r="M21" s="122" t="s">
        <v>120</v>
      </c>
      <c r="N21" s="119"/>
      <c r="O21" s="121"/>
      <c r="P21" s="60"/>
      <c r="Q21" s="392"/>
      <c r="R21" s="393"/>
      <c r="S21" s="393"/>
    </row>
    <row r="22" spans="1:19" ht="18" customHeight="1" x14ac:dyDescent="0.2">
      <c r="A22" s="8" t="s">
        <v>123</v>
      </c>
      <c r="B22" s="23" t="s">
        <v>130</v>
      </c>
      <c r="C22" s="23"/>
      <c r="D22" s="110" t="s">
        <v>140</v>
      </c>
      <c r="E22" s="117"/>
      <c r="F22" s="118"/>
      <c r="G22" s="118"/>
      <c r="H22" s="118"/>
      <c r="I22" s="119"/>
      <c r="J22" s="120" t="s">
        <v>120</v>
      </c>
      <c r="K22" s="117" t="s">
        <v>120</v>
      </c>
      <c r="L22" s="121"/>
      <c r="M22" s="122" t="s">
        <v>120</v>
      </c>
      <c r="N22" s="119"/>
      <c r="O22" s="121"/>
      <c r="P22" s="60"/>
      <c r="Q22" s="392"/>
      <c r="R22" s="393"/>
      <c r="S22" s="393"/>
    </row>
    <row r="23" spans="1:19" ht="18" customHeight="1" x14ac:dyDescent="0.2">
      <c r="A23" s="8" t="s">
        <v>20</v>
      </c>
      <c r="B23" s="23" t="s">
        <v>141</v>
      </c>
      <c r="C23" s="23"/>
      <c r="D23" s="110" t="s">
        <v>142</v>
      </c>
      <c r="E23" s="117"/>
      <c r="F23" s="118"/>
      <c r="G23" s="118"/>
      <c r="H23" s="118"/>
      <c r="I23" s="119"/>
      <c r="J23" s="120"/>
      <c r="K23" s="117"/>
      <c r="L23" s="121"/>
      <c r="M23" s="122"/>
      <c r="N23" s="119"/>
      <c r="O23" s="121"/>
      <c r="P23" s="158"/>
      <c r="Q23" s="392"/>
      <c r="R23" s="393"/>
      <c r="S23" s="393"/>
    </row>
    <row r="24" spans="1:19" ht="18" customHeight="1" x14ac:dyDescent="0.2">
      <c r="A24" s="42"/>
      <c r="B24" s="9"/>
      <c r="C24" s="9"/>
      <c r="D24" s="12"/>
      <c r="E24" s="138"/>
      <c r="F24" s="139"/>
      <c r="G24" s="139"/>
      <c r="H24" s="139"/>
      <c r="I24" s="140"/>
      <c r="J24" s="141"/>
      <c r="K24" s="138"/>
      <c r="L24" s="142"/>
      <c r="M24" s="143"/>
      <c r="N24" s="140"/>
      <c r="O24" s="142"/>
      <c r="P24" s="158"/>
      <c r="Q24" s="392"/>
      <c r="R24" s="393"/>
      <c r="S24" s="393"/>
    </row>
    <row r="25" spans="1:19" ht="18" customHeight="1" x14ac:dyDescent="0.2">
      <c r="A25" s="394" t="s">
        <v>112</v>
      </c>
      <c r="B25" s="394"/>
      <c r="C25" s="395" t="s">
        <v>105</v>
      </c>
      <c r="D25" s="395"/>
      <c r="E25" s="104">
        <v>1</v>
      </c>
      <c r="F25" s="105">
        <v>2</v>
      </c>
      <c r="G25" s="105">
        <v>3</v>
      </c>
      <c r="H25" s="105">
        <v>4</v>
      </c>
      <c r="I25" s="106">
        <v>5</v>
      </c>
      <c r="J25" s="107" t="s">
        <v>95</v>
      </c>
      <c r="K25" s="104">
        <v>1</v>
      </c>
      <c r="L25" s="108" t="s">
        <v>96</v>
      </c>
      <c r="M25" s="104">
        <v>1</v>
      </c>
      <c r="N25" s="106">
        <v>2</v>
      </c>
      <c r="O25" s="108" t="s">
        <v>96</v>
      </c>
      <c r="P25" s="158"/>
      <c r="Q25" s="392"/>
      <c r="R25" s="393"/>
      <c r="S25" s="393"/>
    </row>
    <row r="26" spans="1:19" ht="18" customHeight="1" x14ac:dyDescent="0.2">
      <c r="A26" s="396" t="s">
        <v>133</v>
      </c>
      <c r="B26" s="396"/>
      <c r="C26" s="397"/>
      <c r="D26" s="397"/>
      <c r="E26" s="398" t="s">
        <v>89</v>
      </c>
      <c r="F26" s="398"/>
      <c r="G26" s="398"/>
      <c r="H26" s="398"/>
      <c r="I26" s="398"/>
      <c r="J26" s="398"/>
      <c r="K26" s="398" t="s">
        <v>90</v>
      </c>
      <c r="L26" s="398"/>
      <c r="M26" s="398" t="s">
        <v>91</v>
      </c>
      <c r="N26" s="398"/>
      <c r="O26" s="398"/>
      <c r="P26" s="158"/>
      <c r="Q26" s="392"/>
      <c r="R26" s="393"/>
      <c r="S26" s="393"/>
    </row>
    <row r="27" spans="1:19" ht="18" customHeight="1" x14ac:dyDescent="0.2">
      <c r="A27" s="399" t="s">
        <v>113</v>
      </c>
      <c r="B27" s="399"/>
      <c r="C27" s="400"/>
      <c r="D27" s="400"/>
      <c r="E27" s="401" t="s">
        <v>114</v>
      </c>
      <c r="F27" s="401"/>
      <c r="G27" s="401"/>
      <c r="H27" s="59"/>
      <c r="I27" s="59"/>
      <c r="J27" s="59"/>
      <c r="K27" s="402" t="s">
        <v>115</v>
      </c>
      <c r="L27" s="402"/>
      <c r="M27" s="402"/>
      <c r="N27" s="59"/>
      <c r="O27" s="59"/>
      <c r="P27" s="109"/>
      <c r="Q27" s="392"/>
      <c r="R27" s="393"/>
      <c r="S27" s="393"/>
    </row>
  </sheetData>
  <mergeCells count="35">
    <mergeCell ref="A2:S2"/>
    <mergeCell ref="A3:B3"/>
    <mergeCell ref="C3:D3"/>
    <mergeCell ref="E3:F3"/>
    <mergeCell ref="G3:L3"/>
    <mergeCell ref="M3:N3"/>
    <mergeCell ref="O3:P3"/>
    <mergeCell ref="Q3:S3"/>
    <mergeCell ref="Q4:S10"/>
    <mergeCell ref="Q11:S11"/>
    <mergeCell ref="Q12:S18"/>
    <mergeCell ref="A14:B14"/>
    <mergeCell ref="C14:D14"/>
    <mergeCell ref="A15:B15"/>
    <mergeCell ref="C15:D15"/>
    <mergeCell ref="A16:B16"/>
    <mergeCell ref="C16:D16"/>
    <mergeCell ref="A4:B4"/>
    <mergeCell ref="C4:D4"/>
    <mergeCell ref="E4:J4"/>
    <mergeCell ref="K4:L4"/>
    <mergeCell ref="M4:O4"/>
    <mergeCell ref="Q19:S19"/>
    <mergeCell ref="Q20:S27"/>
    <mergeCell ref="A25:B25"/>
    <mergeCell ref="C25:D25"/>
    <mergeCell ref="A26:B26"/>
    <mergeCell ref="C26:D26"/>
    <mergeCell ref="E26:J26"/>
    <mergeCell ref="K26:L26"/>
    <mergeCell ref="M26:O26"/>
    <mergeCell ref="A27:B27"/>
    <mergeCell ref="C27:D27"/>
    <mergeCell ref="E27:G27"/>
    <mergeCell ref="K27:M27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</sheetPr>
  <dimension ref="B1:R75"/>
  <sheetViews>
    <sheetView showGridLines="0" zoomScale="85" zoomScaleNormal="85" workbookViewId="0"/>
  </sheetViews>
  <sheetFormatPr defaultRowHeight="12.75" x14ac:dyDescent="0.2"/>
  <cols>
    <col min="1" max="1" width="3.42578125" customWidth="1"/>
    <col min="2" max="2" width="11.28515625" style="1" customWidth="1"/>
    <col min="3" max="3" width="7.5703125" style="1" customWidth="1"/>
    <col min="4" max="4" width="15" customWidth="1"/>
    <col min="5" max="5" width="13.140625" customWidth="1"/>
    <col min="6" max="6" width="9.140625" style="1" customWidth="1"/>
    <col min="7" max="7" width="8.7109375" customWidth="1"/>
    <col min="8" max="8" width="11.28515625" style="1" customWidth="1"/>
    <col min="9" max="9" width="7.7109375" style="1" customWidth="1"/>
    <col min="10" max="10" width="15" customWidth="1"/>
    <col min="11" max="11" width="13.140625" style="1" customWidth="1"/>
    <col min="12" max="12" width="10" style="1" customWidth="1"/>
    <col min="13" max="13" width="9.140625" customWidth="1"/>
    <col min="14" max="14" width="11.42578125" style="1" customWidth="1"/>
    <col min="15" max="15" width="7.5703125" customWidth="1"/>
    <col min="16" max="16" width="15" style="1" customWidth="1"/>
    <col min="17" max="17" width="13.140625" customWidth="1"/>
    <col min="18" max="18" width="8.7109375" style="1" customWidth="1"/>
    <col min="19" max="1025" width="8.7109375" customWidth="1"/>
  </cols>
  <sheetData>
    <row r="1" spans="2:18" ht="13.5" thickBot="1" x14ac:dyDescent="0.25"/>
    <row r="2" spans="2:18" s="7" customFormat="1" ht="26.25" x14ac:dyDescent="0.4">
      <c r="B2" s="421" t="s">
        <v>192</v>
      </c>
      <c r="C2" s="421"/>
      <c r="D2" s="421"/>
      <c r="E2" s="421"/>
      <c r="F2" s="421"/>
      <c r="H2" s="421" t="s">
        <v>192</v>
      </c>
      <c r="I2" s="421"/>
      <c r="J2" s="421"/>
      <c r="K2" s="421"/>
      <c r="L2" s="421"/>
      <c r="N2" s="421" t="s">
        <v>192</v>
      </c>
      <c r="O2" s="421"/>
      <c r="P2" s="421"/>
      <c r="Q2" s="421"/>
      <c r="R2" s="421"/>
    </row>
    <row r="3" spans="2:18" ht="6.75" customHeight="1" thickBot="1" x14ac:dyDescent="0.25">
      <c r="B3" s="8"/>
      <c r="C3" s="9"/>
      <c r="D3" s="10"/>
      <c r="E3" s="11"/>
      <c r="F3" s="12"/>
      <c r="H3" s="8"/>
      <c r="I3" s="9"/>
      <c r="J3" s="10"/>
      <c r="K3" s="11"/>
      <c r="L3" s="12"/>
      <c r="N3" s="8"/>
      <c r="O3" s="9"/>
      <c r="P3" s="10"/>
      <c r="Q3" s="11"/>
      <c r="R3" s="12"/>
    </row>
    <row r="4" spans="2:18" ht="27" thickBot="1" x14ac:dyDescent="0.45">
      <c r="B4" s="13" t="s">
        <v>11</v>
      </c>
      <c r="C4" s="423" t="s">
        <v>12</v>
      </c>
      <c r="D4" s="423"/>
      <c r="E4" s="423"/>
      <c r="F4" s="423"/>
      <c r="H4" s="13" t="s">
        <v>11</v>
      </c>
      <c r="I4" s="423" t="s">
        <v>12</v>
      </c>
      <c r="J4" s="423"/>
      <c r="K4" s="423"/>
      <c r="L4" s="423"/>
      <c r="N4" s="13" t="s">
        <v>11</v>
      </c>
      <c r="O4" s="423" t="s">
        <v>12</v>
      </c>
      <c r="P4" s="423"/>
      <c r="Q4" s="423"/>
      <c r="R4" s="423"/>
    </row>
    <row r="5" spans="2:18" ht="7.5" customHeight="1" thickBot="1" x14ac:dyDescent="0.25">
      <c r="B5" s="8"/>
      <c r="C5" s="14"/>
      <c r="D5" s="15"/>
      <c r="E5" s="16"/>
      <c r="F5" s="17"/>
      <c r="H5" s="8"/>
      <c r="I5" s="14"/>
      <c r="J5" s="15"/>
      <c r="K5" s="16"/>
      <c r="L5" s="17"/>
      <c r="N5" s="8"/>
      <c r="O5" s="14"/>
      <c r="P5" s="15"/>
      <c r="Q5" s="16"/>
      <c r="R5" s="17"/>
    </row>
    <row r="6" spans="2:18" ht="27" thickBot="1" x14ac:dyDescent="0.45">
      <c r="B6" s="13" t="s">
        <v>13</v>
      </c>
      <c r="C6" s="416" t="s">
        <v>145</v>
      </c>
      <c r="D6" s="416"/>
      <c r="E6" s="416"/>
      <c r="F6" s="416"/>
      <c r="H6" s="13" t="s">
        <v>13</v>
      </c>
      <c r="I6" s="416" t="s">
        <v>167</v>
      </c>
      <c r="J6" s="416"/>
      <c r="K6" s="416"/>
      <c r="L6" s="416"/>
      <c r="N6" s="13" t="s">
        <v>13</v>
      </c>
      <c r="O6" s="416" t="s">
        <v>152</v>
      </c>
      <c r="P6" s="416"/>
      <c r="Q6" s="416"/>
      <c r="R6" s="416"/>
    </row>
    <row r="7" spans="2:18" ht="24.95" customHeight="1" x14ac:dyDescent="0.2">
      <c r="B7" s="18" t="s">
        <v>179</v>
      </c>
      <c r="C7" s="418" t="s">
        <v>14</v>
      </c>
      <c r="D7" s="418"/>
      <c r="E7" s="418"/>
      <c r="F7" s="418"/>
      <c r="H7" s="18" t="s">
        <v>179</v>
      </c>
      <c r="I7" s="418" t="s">
        <v>169</v>
      </c>
      <c r="J7" s="418"/>
      <c r="K7" s="418"/>
      <c r="L7" s="418"/>
      <c r="N7" s="18" t="s">
        <v>179</v>
      </c>
      <c r="O7" s="418" t="s">
        <v>196</v>
      </c>
      <c r="P7" s="418"/>
      <c r="Q7" s="418"/>
      <c r="R7" s="418"/>
    </row>
    <row r="8" spans="2:18" x14ac:dyDescent="0.2">
      <c r="B8" s="19" t="s">
        <v>15</v>
      </c>
      <c r="C8" s="206" t="s">
        <v>16</v>
      </c>
      <c r="D8" s="412" t="s">
        <v>17</v>
      </c>
      <c r="E8" s="412"/>
      <c r="F8" s="21" t="s">
        <v>18</v>
      </c>
      <c r="H8" s="19" t="s">
        <v>15</v>
      </c>
      <c r="I8" s="214" t="s">
        <v>16</v>
      </c>
      <c r="J8" s="412" t="s">
        <v>17</v>
      </c>
      <c r="K8" s="412"/>
      <c r="L8" s="21" t="s">
        <v>18</v>
      </c>
      <c r="N8" s="19" t="s">
        <v>15</v>
      </c>
      <c r="O8" s="172" t="s">
        <v>16</v>
      </c>
      <c r="P8" s="412" t="s">
        <v>17</v>
      </c>
      <c r="Q8" s="412"/>
      <c r="R8" s="21" t="s">
        <v>18</v>
      </c>
    </row>
    <row r="9" spans="2:18" x14ac:dyDescent="0.2">
      <c r="B9" s="8" t="s">
        <v>19</v>
      </c>
      <c r="C9" s="22" t="s">
        <v>20</v>
      </c>
      <c r="D9" s="24" t="s">
        <v>23</v>
      </c>
      <c r="E9" s="24" t="s">
        <v>24</v>
      </c>
      <c r="F9" s="25">
        <v>26011</v>
      </c>
      <c r="H9" s="8" t="s">
        <v>19</v>
      </c>
      <c r="I9" s="23" t="s">
        <v>20</v>
      </c>
      <c r="J9" s="24" t="s">
        <v>36</v>
      </c>
      <c r="K9" s="24" t="s">
        <v>37</v>
      </c>
      <c r="L9" s="25">
        <v>16107</v>
      </c>
      <c r="N9" s="8"/>
      <c r="O9" s="23"/>
      <c r="P9" s="210" t="s">
        <v>171</v>
      </c>
      <c r="Q9" s="24"/>
      <c r="R9" s="25"/>
    </row>
    <row r="10" spans="2:18" x14ac:dyDescent="0.2">
      <c r="B10" s="8">
        <v>2</v>
      </c>
      <c r="C10" s="22" t="s">
        <v>20</v>
      </c>
      <c r="D10" s="24" t="s">
        <v>38</v>
      </c>
      <c r="E10" s="24" t="s">
        <v>39</v>
      </c>
      <c r="F10" s="25">
        <v>96034</v>
      </c>
      <c r="H10" s="8">
        <v>2</v>
      </c>
      <c r="I10" s="23" t="s">
        <v>25</v>
      </c>
      <c r="J10" s="24" t="s">
        <v>26</v>
      </c>
      <c r="K10" s="24" t="s">
        <v>27</v>
      </c>
      <c r="L10" s="25">
        <v>29039</v>
      </c>
      <c r="N10" s="8"/>
      <c r="O10" s="23" t="s">
        <v>25</v>
      </c>
      <c r="P10" s="210" t="s">
        <v>174</v>
      </c>
      <c r="Q10" s="24" t="s">
        <v>60</v>
      </c>
      <c r="R10" s="25">
        <v>98373</v>
      </c>
    </row>
    <row r="11" spans="2:18" x14ac:dyDescent="0.2">
      <c r="B11" s="8">
        <v>3</v>
      </c>
      <c r="C11" s="22" t="s">
        <v>20</v>
      </c>
      <c r="D11" s="24" t="s">
        <v>38</v>
      </c>
      <c r="E11" s="24" t="s">
        <v>42</v>
      </c>
      <c r="F11" s="25">
        <v>13040</v>
      </c>
      <c r="H11" s="8">
        <v>3</v>
      </c>
      <c r="I11" s="23" t="s">
        <v>20</v>
      </c>
      <c r="J11" s="24" t="s">
        <v>28</v>
      </c>
      <c r="K11" s="24" t="s">
        <v>29</v>
      </c>
      <c r="L11" s="25">
        <v>29040</v>
      </c>
      <c r="N11" s="8"/>
      <c r="O11" s="23" t="s">
        <v>25</v>
      </c>
      <c r="P11" s="210" t="s">
        <v>148</v>
      </c>
      <c r="Q11" s="24" t="s">
        <v>147</v>
      </c>
      <c r="R11" s="25">
        <v>29002</v>
      </c>
    </row>
    <row r="12" spans="2:18" ht="13.5" thickBot="1" x14ac:dyDescent="0.25">
      <c r="B12" s="8">
        <v>4</v>
      </c>
      <c r="C12" s="22" t="s">
        <v>25</v>
      </c>
      <c r="D12" s="24" t="s">
        <v>44</v>
      </c>
      <c r="E12" s="24" t="s">
        <v>45</v>
      </c>
      <c r="F12" s="25">
        <v>96059</v>
      </c>
      <c r="H12" s="8">
        <v>4</v>
      </c>
      <c r="I12" s="23" t="s">
        <v>20</v>
      </c>
      <c r="J12" s="24" t="s">
        <v>30</v>
      </c>
      <c r="K12" s="24" t="s">
        <v>31</v>
      </c>
      <c r="L12" s="25">
        <v>11046</v>
      </c>
      <c r="N12" s="173"/>
      <c r="O12" s="26" t="s">
        <v>20</v>
      </c>
      <c r="P12" s="211" t="s">
        <v>175</v>
      </c>
      <c r="Q12" s="27" t="s">
        <v>42</v>
      </c>
      <c r="R12" s="174">
        <v>11039</v>
      </c>
    </row>
    <row r="13" spans="2:18" x14ac:dyDescent="0.2">
      <c r="B13" s="8">
        <v>5</v>
      </c>
      <c r="C13" s="23" t="s">
        <v>20</v>
      </c>
      <c r="D13" s="24" t="s">
        <v>51</v>
      </c>
      <c r="E13" s="24" t="s">
        <v>52</v>
      </c>
      <c r="F13" s="25">
        <v>13064</v>
      </c>
      <c r="H13" s="8">
        <v>5</v>
      </c>
      <c r="I13" s="23" t="s">
        <v>20</v>
      </c>
      <c r="J13" s="24" t="s">
        <v>33</v>
      </c>
      <c r="K13" s="24" t="s">
        <v>34</v>
      </c>
      <c r="L13" s="25">
        <v>28007</v>
      </c>
      <c r="N13" s="31"/>
      <c r="O13" s="32"/>
      <c r="P13" s="151" t="s">
        <v>65</v>
      </c>
      <c r="Q13" s="33"/>
      <c r="R13" s="32"/>
    </row>
    <row r="14" spans="2:18" ht="13.5" thickBot="1" x14ac:dyDescent="0.25">
      <c r="B14" s="208">
        <v>6</v>
      </c>
      <c r="C14" s="26" t="s">
        <v>20</v>
      </c>
      <c r="D14" s="27" t="s">
        <v>54</v>
      </c>
      <c r="E14" s="27" t="s">
        <v>55</v>
      </c>
      <c r="F14" s="209">
        <v>27015</v>
      </c>
      <c r="H14" s="8">
        <v>6</v>
      </c>
      <c r="I14" s="23" t="s">
        <v>20</v>
      </c>
      <c r="J14" s="24" t="s">
        <v>40</v>
      </c>
      <c r="K14" s="24" t="s">
        <v>41</v>
      </c>
      <c r="L14" s="25">
        <v>11011</v>
      </c>
      <c r="N14" s="31"/>
      <c r="O14" s="212"/>
      <c r="P14" s="213"/>
      <c r="Q14" s="213"/>
      <c r="R14" s="31"/>
    </row>
    <row r="15" spans="2:18" x14ac:dyDescent="0.2">
      <c r="B15" s="31"/>
      <c r="C15" s="31"/>
      <c r="D15" s="31"/>
      <c r="E15" s="31"/>
      <c r="F15" s="31"/>
      <c r="H15" s="8">
        <v>7</v>
      </c>
      <c r="I15" s="23" t="s">
        <v>20</v>
      </c>
      <c r="J15" s="210" t="s">
        <v>151</v>
      </c>
      <c r="K15" s="24" t="s">
        <v>146</v>
      </c>
      <c r="L15" s="29">
        <v>19019</v>
      </c>
      <c r="N15" s="31"/>
      <c r="O15" s="212"/>
      <c r="P15" s="213"/>
      <c r="Q15" s="213"/>
      <c r="R15" s="31"/>
    </row>
    <row r="16" spans="2:18" x14ac:dyDescent="0.2">
      <c r="B16" s="31"/>
      <c r="C16" s="31"/>
      <c r="D16" s="31"/>
      <c r="E16" s="31"/>
      <c r="F16" s="31"/>
      <c r="H16" s="8">
        <v>8</v>
      </c>
      <c r="I16" s="232" t="s">
        <v>20</v>
      </c>
      <c r="J16" s="233" t="s">
        <v>194</v>
      </c>
      <c r="K16" s="234" t="s">
        <v>195</v>
      </c>
      <c r="L16" s="235">
        <v>12048</v>
      </c>
      <c r="N16" s="31"/>
      <c r="O16" s="212"/>
      <c r="P16" s="213"/>
      <c r="Q16" s="213"/>
      <c r="R16" s="31"/>
    </row>
    <row r="17" spans="2:18" ht="13.5" thickBot="1" x14ac:dyDescent="0.25">
      <c r="B17" s="31"/>
      <c r="C17" s="31"/>
      <c r="D17" s="31"/>
      <c r="E17" s="31"/>
      <c r="F17" s="31"/>
      <c r="H17" s="216">
        <v>9</v>
      </c>
      <c r="I17" s="26" t="s">
        <v>20</v>
      </c>
      <c r="J17" s="211" t="s">
        <v>170</v>
      </c>
      <c r="K17" s="27" t="s">
        <v>21</v>
      </c>
      <c r="L17" s="217">
        <v>25061</v>
      </c>
      <c r="N17" s="31"/>
      <c r="O17" s="212"/>
      <c r="P17" s="213"/>
      <c r="Q17" s="213"/>
      <c r="R17" s="31"/>
    </row>
    <row r="18" spans="2:18" x14ac:dyDescent="0.2">
      <c r="B18" s="31"/>
      <c r="C18" s="31"/>
      <c r="D18" s="31"/>
      <c r="E18" s="31"/>
      <c r="F18" s="31"/>
      <c r="H18" s="31"/>
      <c r="I18" s="32"/>
      <c r="J18" s="151" t="s">
        <v>65</v>
      </c>
      <c r="K18" s="33"/>
      <c r="L18" s="32"/>
      <c r="N18" s="31"/>
      <c r="O18" s="212"/>
      <c r="P18" s="213"/>
      <c r="Q18" s="213"/>
      <c r="R18" s="31"/>
    </row>
    <row r="19" spans="2:18" ht="13.5" thickBot="1" x14ac:dyDescent="0.25"/>
    <row r="20" spans="2:18" ht="26.25" x14ac:dyDescent="0.4">
      <c r="B20" s="421" t="s">
        <v>192</v>
      </c>
      <c r="C20" s="421"/>
      <c r="D20" s="421"/>
      <c r="E20" s="421"/>
      <c r="F20" s="421"/>
      <c r="H20" s="421" t="s">
        <v>192</v>
      </c>
      <c r="I20" s="421"/>
      <c r="J20" s="421"/>
      <c r="K20" s="421"/>
      <c r="L20" s="421"/>
      <c r="N20" s="421" t="s">
        <v>192</v>
      </c>
      <c r="O20" s="421"/>
      <c r="P20" s="421"/>
      <c r="Q20" s="421"/>
      <c r="R20" s="421"/>
    </row>
    <row r="21" spans="2:18" ht="13.5" thickBot="1" x14ac:dyDescent="0.25">
      <c r="B21" s="8"/>
      <c r="C21" s="9"/>
      <c r="D21" s="10"/>
      <c r="E21" s="11"/>
      <c r="F21" s="12"/>
      <c r="H21" s="8"/>
      <c r="I21" s="9"/>
      <c r="J21" s="10"/>
      <c r="K21" s="11"/>
      <c r="L21" s="12"/>
      <c r="N21" s="8"/>
      <c r="O21" s="9"/>
      <c r="P21" s="10"/>
      <c r="Q21" s="11"/>
      <c r="R21" s="12"/>
    </row>
    <row r="22" spans="2:18" ht="27" thickBot="1" x14ac:dyDescent="0.45">
      <c r="B22" s="13" t="s">
        <v>11</v>
      </c>
      <c r="C22" s="423" t="s">
        <v>12</v>
      </c>
      <c r="D22" s="423"/>
      <c r="E22" s="423"/>
      <c r="F22" s="423"/>
      <c r="H22" s="13" t="s">
        <v>11</v>
      </c>
      <c r="I22" s="423" t="s">
        <v>12</v>
      </c>
      <c r="J22" s="423"/>
      <c r="K22" s="423"/>
      <c r="L22" s="423"/>
      <c r="N22" s="13" t="s">
        <v>11</v>
      </c>
      <c r="O22" s="423" t="s">
        <v>12</v>
      </c>
      <c r="P22" s="423"/>
      <c r="Q22" s="423"/>
      <c r="R22" s="423"/>
    </row>
    <row r="23" spans="2:18" ht="13.5" thickBot="1" x14ac:dyDescent="0.25">
      <c r="B23" s="8"/>
      <c r="C23" s="14"/>
      <c r="D23" s="15"/>
      <c r="E23" s="16"/>
      <c r="F23" s="17"/>
      <c r="H23" s="8"/>
      <c r="I23" s="14"/>
      <c r="J23" s="15"/>
      <c r="K23" s="16"/>
      <c r="L23" s="17"/>
      <c r="N23" s="8"/>
      <c r="O23" s="14"/>
      <c r="P23" s="15"/>
      <c r="Q23" s="16"/>
      <c r="R23" s="17"/>
    </row>
    <row r="24" spans="2:18" ht="27" customHeight="1" thickBot="1" x14ac:dyDescent="0.45">
      <c r="B24" s="13" t="s">
        <v>13</v>
      </c>
      <c r="C24" s="416" t="s">
        <v>6</v>
      </c>
      <c r="D24" s="416"/>
      <c r="E24" s="416"/>
      <c r="F24" s="416"/>
      <c r="H24" s="13" t="s">
        <v>13</v>
      </c>
      <c r="I24" s="416" t="s">
        <v>71</v>
      </c>
      <c r="J24" s="416"/>
      <c r="K24" s="416"/>
      <c r="L24" s="416"/>
      <c r="N24" s="13" t="s">
        <v>13</v>
      </c>
      <c r="O24" s="416" t="s">
        <v>4</v>
      </c>
      <c r="P24" s="416"/>
      <c r="Q24" s="416"/>
      <c r="R24" s="416"/>
    </row>
    <row r="25" spans="2:18" ht="24.95" customHeight="1" x14ac:dyDescent="0.2">
      <c r="B25" s="18" t="s">
        <v>179</v>
      </c>
      <c r="C25" s="419" t="s">
        <v>172</v>
      </c>
      <c r="D25" s="418"/>
      <c r="E25" s="418"/>
      <c r="F25" s="418"/>
      <c r="H25" s="18" t="s">
        <v>179</v>
      </c>
      <c r="I25" s="419" t="s">
        <v>173</v>
      </c>
      <c r="J25" s="418"/>
      <c r="K25" s="418"/>
      <c r="L25" s="418"/>
      <c r="N25" s="18" t="s">
        <v>179</v>
      </c>
      <c r="O25" s="418" t="s">
        <v>63</v>
      </c>
      <c r="P25" s="418"/>
      <c r="Q25" s="418"/>
      <c r="R25" s="418"/>
    </row>
    <row r="26" spans="2:18" x14ac:dyDescent="0.2">
      <c r="B26" s="19" t="s">
        <v>15</v>
      </c>
      <c r="C26" s="20" t="s">
        <v>16</v>
      </c>
      <c r="D26" s="412" t="s">
        <v>17</v>
      </c>
      <c r="E26" s="412"/>
      <c r="F26" s="21" t="s">
        <v>18</v>
      </c>
      <c r="H26" s="19" t="s">
        <v>15</v>
      </c>
      <c r="I26" s="20" t="s">
        <v>16</v>
      </c>
      <c r="J26" s="412" t="s">
        <v>17</v>
      </c>
      <c r="K26" s="412"/>
      <c r="L26" s="21" t="s">
        <v>18</v>
      </c>
      <c r="N26" s="19" t="s">
        <v>15</v>
      </c>
      <c r="O26" s="206" t="s">
        <v>16</v>
      </c>
      <c r="P26" s="412" t="s">
        <v>17</v>
      </c>
      <c r="Q26" s="412"/>
      <c r="R26" s="21" t="s">
        <v>18</v>
      </c>
    </row>
    <row r="27" spans="2:18" ht="13.5" thickBot="1" x14ac:dyDescent="0.25">
      <c r="B27" s="8"/>
      <c r="C27" s="23"/>
      <c r="D27" s="210" t="s">
        <v>171</v>
      </c>
      <c r="E27" s="24"/>
      <c r="F27" s="25"/>
      <c r="H27" s="173"/>
      <c r="I27" s="26"/>
      <c r="J27" s="211" t="s">
        <v>171</v>
      </c>
      <c r="K27" s="27"/>
      <c r="L27" s="174"/>
      <c r="N27" s="8"/>
      <c r="O27" s="23"/>
      <c r="P27" s="210" t="s">
        <v>171</v>
      </c>
      <c r="Q27" s="24"/>
      <c r="R27" s="25"/>
    </row>
    <row r="28" spans="2:18" ht="13.5" thickBot="1" x14ac:dyDescent="0.25">
      <c r="B28" s="208"/>
      <c r="C28" s="26" t="s">
        <v>20</v>
      </c>
      <c r="D28" s="211" t="s">
        <v>185</v>
      </c>
      <c r="E28" s="211" t="s">
        <v>48</v>
      </c>
      <c r="F28" s="209">
        <v>26075</v>
      </c>
      <c r="H28" s="31"/>
      <c r="I28" s="212"/>
      <c r="J28" s="227"/>
      <c r="K28" s="213"/>
      <c r="L28" s="31"/>
      <c r="N28" s="8"/>
      <c r="O28" s="23" t="s">
        <v>25</v>
      </c>
      <c r="P28" s="210" t="s">
        <v>186</v>
      </c>
      <c r="Q28" s="210" t="s">
        <v>61</v>
      </c>
      <c r="R28" s="25">
        <v>12017</v>
      </c>
    </row>
    <row r="29" spans="2:18" ht="13.5" thickBot="1" x14ac:dyDescent="0.25">
      <c r="B29" s="31"/>
      <c r="C29" s="32"/>
      <c r="D29" s="151" t="s">
        <v>65</v>
      </c>
      <c r="E29" s="33"/>
      <c r="F29" s="32"/>
      <c r="H29" s="31"/>
      <c r="I29" s="212"/>
      <c r="J29" s="31"/>
      <c r="K29" s="213"/>
      <c r="L29" s="31"/>
      <c r="N29" s="208"/>
      <c r="O29" s="26" t="s">
        <v>20</v>
      </c>
      <c r="P29" s="211" t="s">
        <v>187</v>
      </c>
      <c r="Q29" s="211" t="s">
        <v>32</v>
      </c>
      <c r="R29" s="209">
        <v>28030</v>
      </c>
    </row>
    <row r="30" spans="2:18" ht="13.5" thickBot="1" x14ac:dyDescent="0.25">
      <c r="B30" s="31"/>
      <c r="C30" s="36"/>
      <c r="D30" s="33"/>
      <c r="E30" s="33"/>
      <c r="F30" s="32"/>
      <c r="H30" s="31"/>
      <c r="I30" s="36"/>
      <c r="J30" s="33"/>
      <c r="K30" s="33"/>
      <c r="L30" s="32"/>
      <c r="N30" s="31"/>
      <c r="O30" s="32"/>
      <c r="P30" s="151" t="s">
        <v>65</v>
      </c>
      <c r="Q30" s="33"/>
      <c r="R30" s="32"/>
    </row>
    <row r="31" spans="2:18" ht="26.25" x14ac:dyDescent="0.4">
      <c r="B31" s="421" t="s">
        <v>192</v>
      </c>
      <c r="C31" s="421"/>
      <c r="D31" s="421"/>
      <c r="E31" s="421"/>
      <c r="F31" s="421"/>
      <c r="H31" s="421" t="s">
        <v>192</v>
      </c>
      <c r="I31" s="421"/>
      <c r="J31" s="421"/>
      <c r="K31" s="421"/>
      <c r="L31" s="421"/>
      <c r="N31" s="422"/>
      <c r="O31" s="422"/>
      <c r="P31" s="422"/>
      <c r="Q31" s="422"/>
      <c r="R31" s="422"/>
    </row>
    <row r="32" spans="2:18" ht="13.5" thickBot="1" x14ac:dyDescent="0.25">
      <c r="B32" s="8"/>
      <c r="C32" s="9"/>
      <c r="D32" s="10"/>
      <c r="E32" s="11"/>
      <c r="F32" s="12"/>
      <c r="H32" s="8"/>
      <c r="I32" s="9"/>
      <c r="J32" s="10"/>
      <c r="K32" s="11"/>
      <c r="L32" s="12"/>
      <c r="N32" s="37"/>
      <c r="O32" s="37"/>
      <c r="P32" s="38"/>
      <c r="Q32" s="38"/>
      <c r="R32" s="37"/>
    </row>
    <row r="33" spans="2:18" ht="27" thickBot="1" x14ac:dyDescent="0.45">
      <c r="B33" s="13" t="s">
        <v>11</v>
      </c>
      <c r="C33" s="423" t="s">
        <v>12</v>
      </c>
      <c r="D33" s="423"/>
      <c r="E33" s="423"/>
      <c r="F33" s="423"/>
      <c r="H33" s="13" t="s">
        <v>11</v>
      </c>
      <c r="I33" s="423" t="s">
        <v>12</v>
      </c>
      <c r="J33" s="423"/>
      <c r="K33" s="423"/>
      <c r="L33" s="423"/>
      <c r="N33" s="39"/>
      <c r="O33" s="424"/>
      <c r="P33" s="424"/>
      <c r="Q33" s="424"/>
      <c r="R33" s="424"/>
    </row>
    <row r="34" spans="2:18" ht="13.5" thickBot="1" x14ac:dyDescent="0.25">
      <c r="B34" s="8"/>
      <c r="C34" s="14"/>
      <c r="D34" s="15"/>
      <c r="E34" s="16"/>
      <c r="F34" s="17"/>
      <c r="H34" s="8"/>
      <c r="I34" s="14"/>
      <c r="J34" s="15"/>
      <c r="K34" s="16"/>
      <c r="L34" s="17"/>
      <c r="N34" s="37"/>
      <c r="O34" s="37"/>
      <c r="P34" s="38"/>
      <c r="Q34" s="38"/>
      <c r="R34" s="37"/>
    </row>
    <row r="35" spans="2:18" ht="27" thickBot="1" x14ac:dyDescent="0.45">
      <c r="B35" s="13" t="s">
        <v>13</v>
      </c>
      <c r="C35" s="416" t="s">
        <v>166</v>
      </c>
      <c r="D35" s="416"/>
      <c r="E35" s="416"/>
      <c r="F35" s="416"/>
      <c r="H35" s="13" t="s">
        <v>13</v>
      </c>
      <c r="I35" s="416" t="s">
        <v>10</v>
      </c>
      <c r="J35" s="416"/>
      <c r="K35" s="416"/>
      <c r="L35" s="416"/>
      <c r="N35" s="39"/>
      <c r="O35" s="417"/>
      <c r="P35" s="417"/>
      <c r="Q35" s="417"/>
      <c r="R35" s="417"/>
    </row>
    <row r="36" spans="2:18" ht="24.95" customHeight="1" x14ac:dyDescent="0.2">
      <c r="B36" s="18" t="s">
        <v>179</v>
      </c>
      <c r="C36" s="418" t="s">
        <v>197</v>
      </c>
      <c r="D36" s="418"/>
      <c r="E36" s="418"/>
      <c r="F36" s="418"/>
      <c r="H36" s="18" t="s">
        <v>179</v>
      </c>
      <c r="I36" s="419" t="s">
        <v>206</v>
      </c>
      <c r="J36" s="418"/>
      <c r="K36" s="418"/>
      <c r="L36" s="418"/>
      <c r="N36" s="40"/>
      <c r="O36" s="420"/>
      <c r="P36" s="420"/>
      <c r="Q36" s="420"/>
      <c r="R36" s="420"/>
    </row>
    <row r="37" spans="2:18" x14ac:dyDescent="0.2">
      <c r="B37" s="19" t="s">
        <v>15</v>
      </c>
      <c r="C37" s="214" t="s">
        <v>16</v>
      </c>
      <c r="D37" s="412" t="s">
        <v>17</v>
      </c>
      <c r="E37" s="412"/>
      <c r="F37" s="21" t="s">
        <v>18</v>
      </c>
      <c r="H37" s="19" t="s">
        <v>15</v>
      </c>
      <c r="I37" s="214" t="s">
        <v>16</v>
      </c>
      <c r="J37" s="413" t="s">
        <v>17</v>
      </c>
      <c r="K37" s="414"/>
      <c r="L37" s="21" t="s">
        <v>18</v>
      </c>
      <c r="N37" s="41"/>
      <c r="O37" s="41"/>
      <c r="P37" s="415"/>
      <c r="Q37" s="415"/>
      <c r="R37" s="41"/>
    </row>
    <row r="38" spans="2:18" ht="12.75" customHeight="1" x14ac:dyDescent="0.2">
      <c r="B38" s="8" t="s">
        <v>19</v>
      </c>
      <c r="C38" s="34" t="s">
        <v>20</v>
      </c>
      <c r="D38" s="28" t="s">
        <v>198</v>
      </c>
      <c r="E38" s="28" t="s">
        <v>22</v>
      </c>
      <c r="F38" s="29">
        <v>99555</v>
      </c>
      <c r="H38" s="8"/>
      <c r="I38" s="23"/>
      <c r="J38" s="210" t="s">
        <v>171</v>
      </c>
      <c r="K38" s="24"/>
      <c r="L38" s="25"/>
      <c r="N38" s="31"/>
      <c r="O38" s="36"/>
      <c r="P38" s="33"/>
      <c r="Q38" s="33"/>
      <c r="R38" s="32"/>
    </row>
    <row r="39" spans="2:18" x14ac:dyDescent="0.2">
      <c r="B39" s="8">
        <v>2</v>
      </c>
      <c r="C39" s="34" t="s">
        <v>20</v>
      </c>
      <c r="D39" s="28" t="s">
        <v>176</v>
      </c>
      <c r="E39" s="28" t="s">
        <v>29</v>
      </c>
      <c r="F39" s="29">
        <v>24272</v>
      </c>
      <c r="H39" s="8"/>
      <c r="I39" s="218" t="s">
        <v>20</v>
      </c>
      <c r="J39" s="210" t="s">
        <v>180</v>
      </c>
      <c r="K39" s="210" t="s">
        <v>64</v>
      </c>
      <c r="L39" s="25">
        <v>27039</v>
      </c>
      <c r="N39" s="31"/>
      <c r="O39" s="36"/>
      <c r="P39" s="33"/>
      <c r="Q39" s="33"/>
      <c r="R39" s="32"/>
    </row>
    <row r="40" spans="2:18" ht="13.5" thickBot="1" x14ac:dyDescent="0.25">
      <c r="B40" s="8">
        <v>3</v>
      </c>
      <c r="C40" s="34" t="s">
        <v>20</v>
      </c>
      <c r="D40" s="28" t="s">
        <v>176</v>
      </c>
      <c r="E40" s="28" t="s">
        <v>31</v>
      </c>
      <c r="F40" s="29">
        <v>22953</v>
      </c>
      <c r="H40" s="216"/>
      <c r="I40" s="219" t="s">
        <v>20</v>
      </c>
      <c r="J40" s="211" t="s">
        <v>181</v>
      </c>
      <c r="K40" s="211" t="s">
        <v>52</v>
      </c>
      <c r="L40" s="217">
        <v>21755</v>
      </c>
      <c r="N40" s="31"/>
      <c r="O40" s="36"/>
      <c r="P40" s="33"/>
      <c r="Q40" s="33"/>
      <c r="R40" s="32"/>
    </row>
    <row r="41" spans="2:18" x14ac:dyDescent="0.2">
      <c r="B41" s="8">
        <v>4</v>
      </c>
      <c r="C41" s="34" t="s">
        <v>20</v>
      </c>
      <c r="D41" s="28" t="s">
        <v>199</v>
      </c>
      <c r="E41" s="28" t="s">
        <v>200</v>
      </c>
      <c r="F41" s="29">
        <v>20554</v>
      </c>
      <c r="H41" s="31"/>
      <c r="I41" s="32"/>
      <c r="J41" s="151" t="s">
        <v>65</v>
      </c>
      <c r="K41" s="33"/>
      <c r="L41" s="32"/>
      <c r="N41" s="31"/>
      <c r="O41" s="36"/>
      <c r="P41" s="33"/>
      <c r="Q41" s="33"/>
      <c r="R41" s="32"/>
    </row>
    <row r="42" spans="2:18" x14ac:dyDescent="0.2">
      <c r="B42" s="8">
        <v>5</v>
      </c>
      <c r="C42" s="34" t="s">
        <v>25</v>
      </c>
      <c r="D42" s="28" t="s">
        <v>201</v>
      </c>
      <c r="E42" s="28" t="s">
        <v>202</v>
      </c>
      <c r="F42" s="29">
        <v>21053</v>
      </c>
      <c r="J42" s="1"/>
      <c r="K42"/>
      <c r="N42" s="31"/>
      <c r="O42" s="36"/>
      <c r="P42" s="33"/>
      <c r="Q42" s="33"/>
      <c r="R42" s="32"/>
    </row>
    <row r="43" spans="2:18" x14ac:dyDescent="0.2">
      <c r="B43" s="8">
        <v>6</v>
      </c>
      <c r="C43" s="236" t="s">
        <v>20</v>
      </c>
      <c r="D43" s="237" t="s">
        <v>203</v>
      </c>
      <c r="E43" s="237" t="s">
        <v>32</v>
      </c>
      <c r="F43" s="235">
        <v>10139</v>
      </c>
      <c r="J43" s="1"/>
      <c r="K43"/>
      <c r="N43" s="31"/>
      <c r="O43" s="36"/>
      <c r="P43" s="33"/>
      <c r="Q43" s="33"/>
      <c r="R43" s="32"/>
    </row>
    <row r="44" spans="2:18" x14ac:dyDescent="0.2">
      <c r="B44" s="8">
        <v>7</v>
      </c>
      <c r="C44" s="236" t="s">
        <v>25</v>
      </c>
      <c r="D44" s="237" t="s">
        <v>177</v>
      </c>
      <c r="E44" s="237" t="s">
        <v>178</v>
      </c>
      <c r="F44" s="235">
        <v>12047</v>
      </c>
      <c r="J44" s="1"/>
      <c r="K44"/>
      <c r="N44" s="31"/>
      <c r="O44" s="36"/>
      <c r="P44" s="33"/>
      <c r="Q44" s="33"/>
      <c r="R44" s="32"/>
    </row>
    <row r="45" spans="2:18" x14ac:dyDescent="0.2">
      <c r="B45" s="8">
        <v>8</v>
      </c>
      <c r="C45" s="236" t="s">
        <v>20</v>
      </c>
      <c r="D45" s="237" t="s">
        <v>28</v>
      </c>
      <c r="E45" s="237" t="s">
        <v>34</v>
      </c>
      <c r="F45" s="235">
        <v>16105</v>
      </c>
      <c r="J45" s="1"/>
      <c r="K45"/>
      <c r="N45" s="31"/>
      <c r="O45" s="36"/>
      <c r="P45" s="33"/>
      <c r="Q45" s="33"/>
      <c r="R45" s="32"/>
    </row>
    <row r="46" spans="2:18" ht="13.5" thickBot="1" x14ac:dyDescent="0.25">
      <c r="B46" s="216">
        <v>9</v>
      </c>
      <c r="C46" s="46" t="s">
        <v>20</v>
      </c>
      <c r="D46" s="47" t="s">
        <v>204</v>
      </c>
      <c r="E46" s="47" t="s">
        <v>205</v>
      </c>
      <c r="F46" s="48">
        <v>16106</v>
      </c>
      <c r="J46" s="1"/>
      <c r="K46"/>
      <c r="N46" s="31"/>
      <c r="O46" s="36"/>
      <c r="P46" s="33"/>
      <c r="Q46" s="33"/>
      <c r="R46" s="32"/>
    </row>
    <row r="47" spans="2:18" x14ac:dyDescent="0.2">
      <c r="D47" s="1"/>
      <c r="E47" s="1"/>
      <c r="H47" s="31"/>
      <c r="I47" s="36"/>
      <c r="J47" s="33"/>
      <c r="K47" s="33"/>
      <c r="L47" s="32"/>
      <c r="N47" s="31"/>
      <c r="O47" s="36"/>
      <c r="P47" s="33"/>
      <c r="Q47" s="33"/>
      <c r="R47" s="32"/>
    </row>
    <row r="48" spans="2:18" x14ac:dyDescent="0.2">
      <c r="D48" s="1"/>
      <c r="E48" s="1"/>
      <c r="H48" s="31"/>
      <c r="I48" s="36"/>
      <c r="J48" s="33"/>
      <c r="K48" s="33"/>
      <c r="L48" s="32"/>
      <c r="N48" s="31"/>
      <c r="O48" s="36"/>
      <c r="P48" s="33"/>
      <c r="Q48" s="33"/>
      <c r="R48" s="32"/>
    </row>
    <row r="49" spans="2:18" x14ac:dyDescent="0.2">
      <c r="B49" s="31"/>
      <c r="C49" s="32"/>
      <c r="D49" s="151"/>
      <c r="E49" s="33"/>
      <c r="F49" s="32"/>
      <c r="N49" s="31"/>
      <c r="O49" s="36"/>
      <c r="P49" s="33"/>
      <c r="Q49" s="33"/>
      <c r="R49" s="32"/>
    </row>
    <row r="50" spans="2:18" x14ac:dyDescent="0.2">
      <c r="N50" s="31"/>
      <c r="O50" s="36"/>
      <c r="P50" s="33"/>
      <c r="Q50" s="33"/>
      <c r="R50" s="32"/>
    </row>
    <row r="51" spans="2:18" x14ac:dyDescent="0.2">
      <c r="N51" s="31"/>
      <c r="O51" s="36"/>
      <c r="P51" s="33"/>
      <c r="Q51" s="33"/>
      <c r="R51" s="32"/>
    </row>
    <row r="52" spans="2:18" x14ac:dyDescent="0.2">
      <c r="N52" s="31"/>
      <c r="O52" s="36"/>
      <c r="P52" s="33"/>
      <c r="Q52" s="33"/>
      <c r="R52" s="32"/>
    </row>
    <row r="53" spans="2:18" x14ac:dyDescent="0.2">
      <c r="N53" s="31"/>
      <c r="O53" s="36"/>
      <c r="P53" s="33"/>
      <c r="Q53" s="33"/>
      <c r="R53" s="32"/>
    </row>
    <row r="54" spans="2:18" x14ac:dyDescent="0.2">
      <c r="N54" s="31"/>
      <c r="O54" s="36"/>
      <c r="P54" s="33"/>
      <c r="Q54" s="33"/>
      <c r="R54" s="32"/>
    </row>
    <row r="55" spans="2:18" x14ac:dyDescent="0.2">
      <c r="N55" s="31"/>
      <c r="O55" s="36"/>
      <c r="P55" s="33"/>
      <c r="Q55" s="33"/>
      <c r="R55" s="32"/>
    </row>
    <row r="56" spans="2:18" x14ac:dyDescent="0.2">
      <c r="N56" s="31"/>
      <c r="O56" s="36"/>
      <c r="P56" s="33"/>
      <c r="Q56" s="33"/>
      <c r="R56" s="32"/>
    </row>
    <row r="57" spans="2:18" x14ac:dyDescent="0.2">
      <c r="N57" s="31"/>
      <c r="O57" s="36"/>
      <c r="P57" s="33"/>
      <c r="Q57" s="33"/>
      <c r="R57" s="32"/>
    </row>
    <row r="58" spans="2:18" x14ac:dyDescent="0.2">
      <c r="N58" s="31"/>
      <c r="O58" s="36"/>
      <c r="P58" s="33"/>
      <c r="Q58" s="33"/>
      <c r="R58" s="32"/>
    </row>
    <row r="59" spans="2:18" x14ac:dyDescent="0.2">
      <c r="N59" s="31"/>
      <c r="O59" s="36"/>
      <c r="P59" s="33"/>
      <c r="Q59" s="33"/>
      <c r="R59" s="32"/>
    </row>
    <row r="60" spans="2:18" x14ac:dyDescent="0.2">
      <c r="N60" s="31"/>
      <c r="O60" s="36"/>
      <c r="P60" s="33"/>
      <c r="Q60" s="33"/>
      <c r="R60" s="32"/>
    </row>
    <row r="61" spans="2:18" x14ac:dyDescent="0.2">
      <c r="N61" s="31"/>
      <c r="O61" s="36"/>
      <c r="P61" s="33"/>
      <c r="Q61" s="33"/>
      <c r="R61" s="32"/>
    </row>
    <row r="62" spans="2:18" x14ac:dyDescent="0.2">
      <c r="N62" s="31"/>
      <c r="O62" s="36"/>
      <c r="P62" s="33"/>
      <c r="Q62" s="33"/>
      <c r="R62" s="32"/>
    </row>
    <row r="63" spans="2:18" x14ac:dyDescent="0.2">
      <c r="N63" s="31"/>
      <c r="O63" s="36"/>
      <c r="P63" s="33"/>
      <c r="Q63" s="33"/>
      <c r="R63" s="32"/>
    </row>
    <row r="64" spans="2:18" x14ac:dyDescent="0.2">
      <c r="N64" s="31"/>
      <c r="O64" s="36"/>
      <c r="P64" s="33"/>
      <c r="Q64" s="33"/>
      <c r="R64" s="32"/>
    </row>
    <row r="65" spans="14:18" x14ac:dyDescent="0.2">
      <c r="N65" s="31"/>
      <c r="O65" s="36"/>
      <c r="P65" s="33"/>
      <c r="Q65" s="33"/>
      <c r="R65" s="32"/>
    </row>
    <row r="66" spans="14:18" x14ac:dyDescent="0.2">
      <c r="N66" s="31"/>
      <c r="O66" s="36"/>
      <c r="P66" s="33"/>
      <c r="Q66" s="33"/>
      <c r="R66" s="32"/>
    </row>
    <row r="67" spans="14:18" x14ac:dyDescent="0.2">
      <c r="N67" s="31"/>
      <c r="O67" s="36"/>
      <c r="P67" s="33"/>
      <c r="Q67" s="33"/>
      <c r="R67" s="32"/>
    </row>
    <row r="68" spans="14:18" x14ac:dyDescent="0.2">
      <c r="N68" s="31"/>
      <c r="O68" s="36"/>
      <c r="P68" s="33"/>
      <c r="Q68" s="33"/>
      <c r="R68" s="32"/>
    </row>
    <row r="69" spans="14:18" x14ac:dyDescent="0.2">
      <c r="N69" s="31"/>
      <c r="O69" s="36"/>
      <c r="P69" s="33"/>
      <c r="Q69" s="33"/>
      <c r="R69" s="32"/>
    </row>
    <row r="70" spans="14:18" x14ac:dyDescent="0.2">
      <c r="N70" s="31"/>
      <c r="O70" s="36"/>
      <c r="P70" s="33"/>
      <c r="Q70" s="33"/>
      <c r="R70" s="32"/>
    </row>
    <row r="71" spans="14:18" x14ac:dyDescent="0.2">
      <c r="N71" s="31"/>
      <c r="O71" s="36"/>
      <c r="P71" s="33"/>
      <c r="Q71" s="33"/>
      <c r="R71" s="32"/>
    </row>
    <row r="72" spans="14:18" x14ac:dyDescent="0.2">
      <c r="N72" s="31"/>
      <c r="O72" s="36"/>
      <c r="P72" s="33"/>
      <c r="Q72" s="33"/>
      <c r="R72" s="32"/>
    </row>
    <row r="73" spans="14:18" x14ac:dyDescent="0.2">
      <c r="N73" s="31"/>
      <c r="O73" s="36"/>
      <c r="P73" s="33"/>
      <c r="Q73" s="33"/>
      <c r="R73" s="32"/>
    </row>
    <row r="74" spans="14:18" x14ac:dyDescent="0.2">
      <c r="N74" s="31"/>
      <c r="O74" s="36"/>
      <c r="P74" s="33"/>
      <c r="Q74" s="33"/>
      <c r="R74" s="32"/>
    </row>
    <row r="75" spans="14:18" x14ac:dyDescent="0.2">
      <c r="N75" s="31"/>
      <c r="O75" s="36"/>
      <c r="P75" s="33"/>
      <c r="Q75" s="33"/>
      <c r="R75" s="32"/>
    </row>
  </sheetData>
  <mergeCells count="45">
    <mergeCell ref="B2:F2"/>
    <mergeCell ref="H2:L2"/>
    <mergeCell ref="N2:R2"/>
    <mergeCell ref="C4:F4"/>
    <mergeCell ref="I4:L4"/>
    <mergeCell ref="O4:R4"/>
    <mergeCell ref="C6:F6"/>
    <mergeCell ref="I6:L6"/>
    <mergeCell ref="O6:R6"/>
    <mergeCell ref="C7:F7"/>
    <mergeCell ref="I7:L7"/>
    <mergeCell ref="O7:R7"/>
    <mergeCell ref="D8:E8"/>
    <mergeCell ref="J8:K8"/>
    <mergeCell ref="P8:Q8"/>
    <mergeCell ref="B20:F20"/>
    <mergeCell ref="H20:L20"/>
    <mergeCell ref="N20:R20"/>
    <mergeCell ref="C22:F22"/>
    <mergeCell ref="I22:L22"/>
    <mergeCell ref="O22:R22"/>
    <mergeCell ref="C24:F24"/>
    <mergeCell ref="I24:L24"/>
    <mergeCell ref="O24:R24"/>
    <mergeCell ref="C25:F25"/>
    <mergeCell ref="I25:L25"/>
    <mergeCell ref="O25:R25"/>
    <mergeCell ref="D26:E26"/>
    <mergeCell ref="J26:K26"/>
    <mergeCell ref="P26:Q26"/>
    <mergeCell ref="B31:F31"/>
    <mergeCell ref="H31:L31"/>
    <mergeCell ref="N31:R31"/>
    <mergeCell ref="C33:F33"/>
    <mergeCell ref="I33:L33"/>
    <mergeCell ref="O33:R33"/>
    <mergeCell ref="D37:E37"/>
    <mergeCell ref="J37:K37"/>
    <mergeCell ref="P37:Q37"/>
    <mergeCell ref="C35:F35"/>
    <mergeCell ref="I35:L35"/>
    <mergeCell ref="O35:R35"/>
    <mergeCell ref="C36:F36"/>
    <mergeCell ref="I36:L36"/>
    <mergeCell ref="O36:R36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</sheetPr>
  <dimension ref="B1:R60"/>
  <sheetViews>
    <sheetView showGridLines="0" zoomScale="85" zoomScaleNormal="85" workbookViewId="0"/>
  </sheetViews>
  <sheetFormatPr defaultRowHeight="12.75" x14ac:dyDescent="0.2"/>
  <cols>
    <col min="1" max="1" width="3.42578125" customWidth="1"/>
    <col min="2" max="2" width="11.28515625" style="1" customWidth="1"/>
    <col min="3" max="3" width="7.5703125" style="1" customWidth="1"/>
    <col min="4" max="4" width="15" customWidth="1"/>
    <col min="5" max="5" width="13.140625" customWidth="1"/>
    <col min="6" max="6" width="11.140625" style="1" customWidth="1"/>
    <col min="7" max="7" width="8.7109375" customWidth="1"/>
    <col min="8" max="8" width="11.28515625" style="1" customWidth="1"/>
    <col min="9" max="9" width="7.7109375" style="1" customWidth="1"/>
    <col min="10" max="10" width="16.42578125" customWidth="1"/>
    <col min="11" max="11" width="13.140625" style="1" customWidth="1"/>
    <col min="12" max="12" width="10" style="1" customWidth="1"/>
    <col min="13" max="13" width="11.28515625" customWidth="1"/>
    <col min="14" max="14" width="11.42578125" style="1" customWidth="1"/>
    <col min="15" max="15" width="7.5703125" customWidth="1"/>
    <col min="16" max="16" width="15" style="1" customWidth="1"/>
    <col min="17" max="17" width="13.140625" customWidth="1"/>
    <col min="18" max="18" width="8.7109375" style="1" customWidth="1"/>
    <col min="19" max="1025" width="8.7109375" customWidth="1"/>
  </cols>
  <sheetData>
    <row r="1" spans="2:18" ht="13.5" thickBot="1" x14ac:dyDescent="0.25"/>
    <row r="2" spans="2:18" s="7" customFormat="1" ht="26.25" x14ac:dyDescent="0.4">
      <c r="B2" s="421" t="s">
        <v>192</v>
      </c>
      <c r="C2" s="421"/>
      <c r="D2" s="421"/>
      <c r="E2" s="421"/>
      <c r="F2" s="421"/>
      <c r="H2" s="421" t="s">
        <v>192</v>
      </c>
      <c r="I2" s="421"/>
      <c r="J2" s="421"/>
      <c r="K2" s="421"/>
      <c r="L2" s="421"/>
      <c r="N2" s="421" t="s">
        <v>192</v>
      </c>
      <c r="O2" s="421"/>
      <c r="P2" s="421"/>
      <c r="Q2" s="421"/>
      <c r="R2" s="421"/>
    </row>
    <row r="3" spans="2:18" ht="6.75" customHeight="1" thickBot="1" x14ac:dyDescent="0.25">
      <c r="B3" s="8"/>
      <c r="C3" s="9"/>
      <c r="D3" s="10"/>
      <c r="E3" s="11"/>
      <c r="F3" s="12"/>
      <c r="H3" s="8"/>
      <c r="I3" s="9"/>
      <c r="J3" s="10"/>
      <c r="K3" s="11"/>
      <c r="L3" s="12"/>
      <c r="N3" s="8"/>
      <c r="O3" s="9"/>
      <c r="P3" s="10"/>
      <c r="Q3" s="11"/>
      <c r="R3" s="12"/>
    </row>
    <row r="4" spans="2:18" ht="27" thickBot="1" x14ac:dyDescent="0.45">
      <c r="B4" s="13" t="s">
        <v>11</v>
      </c>
      <c r="C4" s="423" t="s">
        <v>62</v>
      </c>
      <c r="D4" s="423"/>
      <c r="E4" s="423"/>
      <c r="F4" s="423"/>
      <c r="H4" s="13" t="s">
        <v>11</v>
      </c>
      <c r="I4" s="423" t="s">
        <v>62</v>
      </c>
      <c r="J4" s="423"/>
      <c r="K4" s="423"/>
      <c r="L4" s="423"/>
      <c r="N4" s="13" t="s">
        <v>11</v>
      </c>
      <c r="O4" s="423" t="s">
        <v>62</v>
      </c>
      <c r="P4" s="423"/>
      <c r="Q4" s="423"/>
      <c r="R4" s="423"/>
    </row>
    <row r="5" spans="2:18" ht="7.5" customHeight="1" thickBot="1" x14ac:dyDescent="0.25">
      <c r="B5" s="8"/>
      <c r="C5" s="14"/>
      <c r="D5" s="15"/>
      <c r="E5" s="16"/>
      <c r="F5" s="17"/>
      <c r="H5" s="8"/>
      <c r="I5" s="14"/>
      <c r="J5" s="15"/>
      <c r="K5" s="16"/>
      <c r="L5" s="17"/>
      <c r="N5" s="8"/>
      <c r="O5" s="14"/>
      <c r="P5" s="15"/>
      <c r="Q5" s="16"/>
      <c r="R5" s="17"/>
    </row>
    <row r="6" spans="2:18" ht="27" thickBot="1" x14ac:dyDescent="0.45">
      <c r="B6" s="13" t="s">
        <v>13</v>
      </c>
      <c r="C6" s="416" t="s">
        <v>188</v>
      </c>
      <c r="D6" s="416"/>
      <c r="E6" s="416"/>
      <c r="F6" s="416"/>
      <c r="H6" s="13" t="s">
        <v>13</v>
      </c>
      <c r="I6" s="416" t="s">
        <v>189</v>
      </c>
      <c r="J6" s="416"/>
      <c r="K6" s="416"/>
      <c r="L6" s="416"/>
      <c r="N6" s="13" t="s">
        <v>13</v>
      </c>
      <c r="O6" s="416" t="s">
        <v>5</v>
      </c>
      <c r="P6" s="416"/>
      <c r="Q6" s="416"/>
      <c r="R6" s="416"/>
    </row>
    <row r="7" spans="2:18" ht="24.95" customHeight="1" x14ac:dyDescent="0.2">
      <c r="B7" s="18" t="s">
        <v>179</v>
      </c>
      <c r="C7" s="418" t="s">
        <v>183</v>
      </c>
      <c r="D7" s="418"/>
      <c r="E7" s="418"/>
      <c r="F7" s="418"/>
      <c r="H7" s="18" t="s">
        <v>179</v>
      </c>
      <c r="I7" s="419" t="s">
        <v>216</v>
      </c>
      <c r="J7" s="418"/>
      <c r="K7" s="418"/>
      <c r="L7" s="418"/>
      <c r="N7" s="18" t="s">
        <v>179</v>
      </c>
      <c r="O7" s="419" t="s">
        <v>150</v>
      </c>
      <c r="P7" s="418"/>
      <c r="Q7" s="418"/>
      <c r="R7" s="418"/>
    </row>
    <row r="8" spans="2:18" x14ac:dyDescent="0.2">
      <c r="B8" s="19" t="s">
        <v>15</v>
      </c>
      <c r="C8" s="214" t="s">
        <v>16</v>
      </c>
      <c r="D8" s="412" t="s">
        <v>17</v>
      </c>
      <c r="E8" s="412"/>
      <c r="F8" s="21" t="s">
        <v>18</v>
      </c>
      <c r="H8" s="19" t="s">
        <v>15</v>
      </c>
      <c r="I8" s="214" t="s">
        <v>16</v>
      </c>
      <c r="J8" s="412" t="s">
        <v>17</v>
      </c>
      <c r="K8" s="412"/>
      <c r="L8" s="21" t="s">
        <v>18</v>
      </c>
      <c r="N8" s="19" t="s">
        <v>15</v>
      </c>
      <c r="O8" s="214" t="s">
        <v>16</v>
      </c>
      <c r="P8" s="412" t="s">
        <v>17</v>
      </c>
      <c r="Q8" s="412"/>
      <c r="R8" s="21" t="s">
        <v>18</v>
      </c>
    </row>
    <row r="9" spans="2:18" ht="13.5" thickBot="1" x14ac:dyDescent="0.25">
      <c r="B9" s="238" t="s">
        <v>19</v>
      </c>
      <c r="C9" s="239" t="s">
        <v>20</v>
      </c>
      <c r="D9" s="243" t="s">
        <v>207</v>
      </c>
      <c r="E9" s="243" t="s">
        <v>208</v>
      </c>
      <c r="F9" s="240">
        <v>16075</v>
      </c>
      <c r="H9" s="238" t="s">
        <v>19</v>
      </c>
      <c r="I9" s="239" t="s">
        <v>25</v>
      </c>
      <c r="J9" s="243" t="s">
        <v>217</v>
      </c>
      <c r="K9" s="243" t="s">
        <v>218</v>
      </c>
      <c r="L9" s="240">
        <v>21026</v>
      </c>
      <c r="N9" s="216"/>
      <c r="O9" s="30"/>
      <c r="P9" s="211" t="s">
        <v>171</v>
      </c>
      <c r="Q9" s="27"/>
      <c r="R9" s="217"/>
    </row>
    <row r="10" spans="2:18" x14ac:dyDescent="0.2">
      <c r="B10" s="238">
        <v>2</v>
      </c>
      <c r="C10" s="239" t="s">
        <v>20</v>
      </c>
      <c r="D10" s="243" t="s">
        <v>209</v>
      </c>
      <c r="E10" s="243" t="s">
        <v>208</v>
      </c>
      <c r="F10" s="240">
        <v>16082</v>
      </c>
      <c r="H10" s="238">
        <v>2</v>
      </c>
      <c r="I10" s="239" t="s">
        <v>20</v>
      </c>
      <c r="J10" s="243" t="s">
        <v>219</v>
      </c>
      <c r="K10" s="243" t="s">
        <v>220</v>
      </c>
      <c r="L10" s="240">
        <v>21025</v>
      </c>
      <c r="N10"/>
      <c r="P10"/>
      <c r="R10"/>
    </row>
    <row r="11" spans="2:18" x14ac:dyDescent="0.2">
      <c r="B11" s="238">
        <v>3</v>
      </c>
      <c r="C11" s="239" t="s">
        <v>25</v>
      </c>
      <c r="D11" s="243" t="s">
        <v>210</v>
      </c>
      <c r="E11" s="243" t="s">
        <v>211</v>
      </c>
      <c r="F11" s="240">
        <v>16083</v>
      </c>
      <c r="H11" s="238">
        <v>3</v>
      </c>
      <c r="I11" s="239" t="s">
        <v>25</v>
      </c>
      <c r="J11" s="243" t="s">
        <v>221</v>
      </c>
      <c r="K11" s="243" t="s">
        <v>211</v>
      </c>
      <c r="L11" s="240">
        <v>20533</v>
      </c>
      <c r="N11"/>
      <c r="P11"/>
      <c r="R11"/>
    </row>
    <row r="12" spans="2:18" x14ac:dyDescent="0.2">
      <c r="B12" s="238">
        <v>4</v>
      </c>
      <c r="C12" s="239" t="s">
        <v>20</v>
      </c>
      <c r="D12" s="243" t="s">
        <v>199</v>
      </c>
      <c r="E12" s="243" t="s">
        <v>29</v>
      </c>
      <c r="F12" s="240">
        <v>16086</v>
      </c>
      <c r="H12" s="238">
        <v>4</v>
      </c>
      <c r="I12" s="239" t="s">
        <v>25</v>
      </c>
      <c r="J12" s="243" t="s">
        <v>222</v>
      </c>
      <c r="K12" s="243" t="s">
        <v>223</v>
      </c>
      <c r="L12" s="240">
        <v>20534</v>
      </c>
      <c r="N12"/>
      <c r="P12"/>
      <c r="R12"/>
    </row>
    <row r="13" spans="2:18" x14ac:dyDescent="0.2">
      <c r="B13" s="238">
        <v>5</v>
      </c>
      <c r="C13" s="239" t="s">
        <v>20</v>
      </c>
      <c r="D13" s="243" t="s">
        <v>212</v>
      </c>
      <c r="E13" s="243" t="s">
        <v>41</v>
      </c>
      <c r="F13" s="240">
        <v>18010</v>
      </c>
      <c r="H13" s="238">
        <v>5</v>
      </c>
      <c r="I13" s="239" t="s">
        <v>25</v>
      </c>
      <c r="J13" s="243" t="s">
        <v>224</v>
      </c>
      <c r="K13" s="243" t="s">
        <v>225</v>
      </c>
      <c r="L13" s="240">
        <v>21028</v>
      </c>
      <c r="N13"/>
      <c r="P13"/>
      <c r="R13"/>
    </row>
    <row r="14" spans="2:18" ht="13.5" thickBot="1" x14ac:dyDescent="0.25">
      <c r="B14" s="269">
        <v>6</v>
      </c>
      <c r="C14" s="30" t="s">
        <v>25</v>
      </c>
      <c r="D14" s="211" t="s">
        <v>213</v>
      </c>
      <c r="E14" s="27" t="s">
        <v>214</v>
      </c>
      <c r="F14" s="270">
        <v>18011</v>
      </c>
      <c r="H14" s="238">
        <v>6</v>
      </c>
      <c r="I14" s="239" t="s">
        <v>25</v>
      </c>
      <c r="J14" s="243" t="s">
        <v>226</v>
      </c>
      <c r="K14" s="243" t="s">
        <v>227</v>
      </c>
      <c r="L14" s="240">
        <v>21032</v>
      </c>
      <c r="N14"/>
      <c r="P14"/>
      <c r="R14"/>
    </row>
    <row r="15" spans="2:18" x14ac:dyDescent="0.2">
      <c r="B15"/>
      <c r="C15"/>
      <c r="F15"/>
      <c r="H15" s="238">
        <v>7</v>
      </c>
      <c r="I15" s="239" t="s">
        <v>25</v>
      </c>
      <c r="J15" s="243" t="s">
        <v>228</v>
      </c>
      <c r="K15" s="243" t="s">
        <v>49</v>
      </c>
      <c r="L15" s="240">
        <v>19006</v>
      </c>
    </row>
    <row r="16" spans="2:18" ht="13.5" thickBot="1" x14ac:dyDescent="0.25">
      <c r="B16" s="271"/>
      <c r="C16" s="271"/>
      <c r="D16" s="272"/>
      <c r="E16" s="272"/>
      <c r="F16" s="271"/>
      <c r="H16" s="241">
        <v>8</v>
      </c>
      <c r="I16" s="219" t="s">
        <v>20</v>
      </c>
      <c r="J16" s="244" t="s">
        <v>215</v>
      </c>
      <c r="K16" s="244" t="s">
        <v>35</v>
      </c>
      <c r="L16" s="242">
        <v>16077</v>
      </c>
    </row>
    <row r="17" spans="2:18" ht="13.5" thickBot="1" x14ac:dyDescent="0.25">
      <c r="B17" s="31"/>
      <c r="C17" s="43"/>
      <c r="D17" s="44"/>
      <c r="E17" s="44"/>
      <c r="F17" s="43"/>
      <c r="H17" s="31"/>
      <c r="I17" s="31"/>
      <c r="J17" s="31"/>
      <c r="K17" s="31"/>
      <c r="L17" s="31"/>
      <c r="N17" s="31"/>
      <c r="O17" s="43"/>
      <c r="P17" s="44"/>
      <c r="Q17" s="44"/>
      <c r="R17" s="43"/>
    </row>
    <row r="18" spans="2:18" ht="26.25" x14ac:dyDescent="0.4">
      <c r="B18" s="421" t="s">
        <v>192</v>
      </c>
      <c r="C18" s="421"/>
      <c r="D18" s="421"/>
      <c r="E18" s="421"/>
      <c r="F18" s="421"/>
      <c r="H18" s="421" t="s">
        <v>192</v>
      </c>
      <c r="I18" s="421"/>
      <c r="J18" s="421"/>
      <c r="K18" s="421"/>
      <c r="L18" s="421"/>
      <c r="N18"/>
      <c r="P18"/>
      <c r="R18"/>
    </row>
    <row r="19" spans="2:18" ht="8.25" customHeight="1" thickBot="1" x14ac:dyDescent="0.25">
      <c r="B19" s="8"/>
      <c r="C19" s="9"/>
      <c r="D19" s="10"/>
      <c r="E19" s="11"/>
      <c r="F19" s="12"/>
      <c r="H19" s="8"/>
      <c r="I19" s="9"/>
      <c r="J19" s="10"/>
      <c r="K19" s="11"/>
      <c r="L19" s="12"/>
      <c r="N19"/>
      <c r="P19"/>
      <c r="R19"/>
    </row>
    <row r="20" spans="2:18" ht="27" thickBot="1" x14ac:dyDescent="0.45">
      <c r="B20" s="13" t="s">
        <v>11</v>
      </c>
      <c r="C20" s="423" t="s">
        <v>62</v>
      </c>
      <c r="D20" s="423"/>
      <c r="E20" s="423"/>
      <c r="F20" s="423"/>
      <c r="H20" s="13" t="s">
        <v>11</v>
      </c>
      <c r="I20" s="423" t="s">
        <v>62</v>
      </c>
      <c r="J20" s="423"/>
      <c r="K20" s="423"/>
      <c r="L20" s="423"/>
      <c r="N20"/>
      <c r="P20"/>
      <c r="R20"/>
    </row>
    <row r="21" spans="2:18" ht="8.25" customHeight="1" thickBot="1" x14ac:dyDescent="0.25">
      <c r="B21" s="8"/>
      <c r="C21" s="14"/>
      <c r="D21" s="15"/>
      <c r="E21" s="16"/>
      <c r="F21" s="17"/>
      <c r="H21" s="8"/>
      <c r="I21" s="14"/>
      <c r="J21" s="15"/>
      <c r="K21" s="16"/>
      <c r="L21" s="17"/>
      <c r="N21"/>
      <c r="P21"/>
      <c r="R21"/>
    </row>
    <row r="22" spans="2:18" ht="27" customHeight="1" thickBot="1" x14ac:dyDescent="0.45">
      <c r="B22" s="13" t="s">
        <v>13</v>
      </c>
      <c r="C22" s="416" t="s">
        <v>144</v>
      </c>
      <c r="D22" s="416"/>
      <c r="E22" s="416"/>
      <c r="F22" s="416"/>
      <c r="H22" s="13" t="s">
        <v>13</v>
      </c>
      <c r="I22" s="416" t="s">
        <v>168</v>
      </c>
      <c r="J22" s="416"/>
      <c r="K22" s="416"/>
      <c r="L22" s="416"/>
      <c r="N22"/>
      <c r="P22"/>
      <c r="R22"/>
    </row>
    <row r="23" spans="2:18" ht="24.95" customHeight="1" x14ac:dyDescent="0.2">
      <c r="B23" s="18" t="s">
        <v>179</v>
      </c>
      <c r="C23" s="419" t="s">
        <v>229</v>
      </c>
      <c r="D23" s="419"/>
      <c r="E23" s="419"/>
      <c r="F23" s="419"/>
      <c r="H23" s="18" t="s">
        <v>179</v>
      </c>
      <c r="I23" s="419" t="s">
        <v>182</v>
      </c>
      <c r="J23" s="419"/>
      <c r="K23" s="419"/>
      <c r="L23" s="419"/>
      <c r="N23"/>
      <c r="P23"/>
      <c r="R23"/>
    </row>
    <row r="24" spans="2:18" x14ac:dyDescent="0.2">
      <c r="B24" s="19" t="s">
        <v>15</v>
      </c>
      <c r="C24" s="214" t="s">
        <v>16</v>
      </c>
      <c r="D24" s="412" t="s">
        <v>17</v>
      </c>
      <c r="E24" s="412"/>
      <c r="F24" s="21" t="s">
        <v>18</v>
      </c>
      <c r="H24" s="19" t="s">
        <v>15</v>
      </c>
      <c r="I24" s="214" t="s">
        <v>16</v>
      </c>
      <c r="J24" s="412" t="s">
        <v>17</v>
      </c>
      <c r="K24" s="412"/>
      <c r="L24" s="21" t="s">
        <v>18</v>
      </c>
      <c r="N24"/>
      <c r="P24"/>
      <c r="R24"/>
    </row>
    <row r="25" spans="2:18" ht="13.5" thickBot="1" x14ac:dyDescent="0.25">
      <c r="B25" s="8" t="s">
        <v>19</v>
      </c>
      <c r="C25" s="34" t="s">
        <v>20</v>
      </c>
      <c r="D25" s="28" t="s">
        <v>46</v>
      </c>
      <c r="E25" s="28" t="s">
        <v>47</v>
      </c>
      <c r="F25" s="29">
        <v>14006</v>
      </c>
      <c r="H25" s="216"/>
      <c r="I25" s="30"/>
      <c r="J25" s="211" t="s">
        <v>171</v>
      </c>
      <c r="K25" s="27"/>
      <c r="L25" s="217"/>
      <c r="N25"/>
      <c r="P25"/>
      <c r="R25"/>
    </row>
    <row r="26" spans="2:18" x14ac:dyDescent="0.2">
      <c r="B26" s="8">
        <v>2</v>
      </c>
      <c r="C26" s="34" t="s">
        <v>20</v>
      </c>
      <c r="D26" s="28" t="s">
        <v>57</v>
      </c>
      <c r="E26" s="28" t="s">
        <v>58</v>
      </c>
      <c r="F26" s="29">
        <v>11037</v>
      </c>
      <c r="H26" s="31"/>
      <c r="I26" s="43"/>
      <c r="K26"/>
      <c r="N26"/>
      <c r="P26"/>
      <c r="R26"/>
    </row>
    <row r="27" spans="2:18" x14ac:dyDescent="0.2">
      <c r="B27" s="8">
        <v>3</v>
      </c>
      <c r="C27" s="34" t="s">
        <v>20</v>
      </c>
      <c r="D27" s="28" t="s">
        <v>50</v>
      </c>
      <c r="E27" s="28" t="s">
        <v>35</v>
      </c>
      <c r="F27" s="29">
        <v>23054</v>
      </c>
      <c r="H27" s="31"/>
      <c r="I27" s="43"/>
      <c r="K27"/>
      <c r="N27"/>
      <c r="P27"/>
      <c r="R27"/>
    </row>
    <row r="28" spans="2:18" x14ac:dyDescent="0.2">
      <c r="B28" s="8">
        <v>4</v>
      </c>
      <c r="C28" s="34" t="s">
        <v>20</v>
      </c>
      <c r="D28" s="28" t="s">
        <v>59</v>
      </c>
      <c r="E28" s="28" t="s">
        <v>32</v>
      </c>
      <c r="F28" s="29">
        <v>26010</v>
      </c>
      <c r="H28" s="31"/>
      <c r="I28"/>
      <c r="K28"/>
      <c r="L28"/>
      <c r="N28"/>
      <c r="P28"/>
      <c r="R28"/>
    </row>
    <row r="29" spans="2:18" x14ac:dyDescent="0.2">
      <c r="B29" s="8">
        <v>5</v>
      </c>
      <c r="C29" s="34" t="s">
        <v>25</v>
      </c>
      <c r="D29" s="28" t="s">
        <v>53</v>
      </c>
      <c r="E29" s="28" t="s">
        <v>49</v>
      </c>
      <c r="F29" s="29">
        <v>13041</v>
      </c>
      <c r="H29" s="31"/>
      <c r="I29" s="43"/>
      <c r="K29"/>
      <c r="N29"/>
      <c r="P29"/>
      <c r="R29"/>
    </row>
    <row r="30" spans="2:18" ht="13.5" thickBot="1" x14ac:dyDescent="0.25">
      <c r="B30" s="216">
        <v>6</v>
      </c>
      <c r="C30" s="46" t="s">
        <v>20</v>
      </c>
      <c r="D30" s="47" t="s">
        <v>56</v>
      </c>
      <c r="E30" s="47" t="s">
        <v>41</v>
      </c>
      <c r="F30" s="48">
        <v>28010</v>
      </c>
      <c r="H30"/>
      <c r="I30"/>
      <c r="K30"/>
      <c r="L30"/>
      <c r="N30"/>
      <c r="P30"/>
      <c r="R30"/>
    </row>
    <row r="31" spans="2:18" ht="13.5" thickBot="1" x14ac:dyDescent="0.25">
      <c r="B31"/>
      <c r="C31"/>
      <c r="F31"/>
      <c r="H31"/>
      <c r="I31"/>
      <c r="K31"/>
      <c r="L31"/>
      <c r="N31"/>
      <c r="P31"/>
      <c r="R31"/>
    </row>
    <row r="32" spans="2:18" ht="26.25" x14ac:dyDescent="0.4">
      <c r="B32" s="428" t="s">
        <v>192</v>
      </c>
      <c r="C32" s="429"/>
      <c r="D32" s="429"/>
      <c r="E32" s="429"/>
      <c r="F32" s="430"/>
      <c r="H32" s="421" t="s">
        <v>192</v>
      </c>
      <c r="I32" s="421"/>
      <c r="J32" s="421"/>
      <c r="K32" s="421"/>
      <c r="L32" s="421"/>
      <c r="N32" s="421" t="s">
        <v>192</v>
      </c>
      <c r="O32" s="421"/>
      <c r="P32" s="421"/>
      <c r="Q32" s="421"/>
      <c r="R32" s="421"/>
    </row>
    <row r="33" spans="2:18" ht="8.25" customHeight="1" thickBot="1" x14ac:dyDescent="0.25">
      <c r="B33" s="8"/>
      <c r="C33" s="9"/>
      <c r="D33" s="10"/>
      <c r="E33" s="11"/>
      <c r="F33" s="12"/>
      <c r="H33" s="8"/>
      <c r="I33" s="9"/>
      <c r="J33" s="10"/>
      <c r="K33" s="11"/>
      <c r="L33" s="12"/>
      <c r="N33" s="8"/>
      <c r="O33" s="9"/>
      <c r="P33" s="10"/>
      <c r="Q33" s="11"/>
      <c r="R33" s="12"/>
    </row>
    <row r="34" spans="2:18" ht="27" thickBot="1" x14ac:dyDescent="0.45">
      <c r="B34" s="13" t="s">
        <v>11</v>
      </c>
      <c r="C34" s="431" t="s">
        <v>66</v>
      </c>
      <c r="D34" s="432"/>
      <c r="E34" s="432"/>
      <c r="F34" s="433"/>
      <c r="H34" s="13" t="s">
        <v>11</v>
      </c>
      <c r="I34" s="423" t="s">
        <v>66</v>
      </c>
      <c r="J34" s="423"/>
      <c r="K34" s="423"/>
      <c r="L34" s="423"/>
      <c r="N34" s="13" t="s">
        <v>11</v>
      </c>
      <c r="O34" s="423" t="s">
        <v>66</v>
      </c>
      <c r="P34" s="423"/>
      <c r="Q34" s="423"/>
      <c r="R34" s="423"/>
    </row>
    <row r="35" spans="2:18" ht="7.5" customHeight="1" thickBot="1" x14ac:dyDescent="0.25">
      <c r="B35" s="8"/>
      <c r="C35" s="14"/>
      <c r="D35" s="15"/>
      <c r="E35" s="16"/>
      <c r="F35" s="17"/>
      <c r="H35" s="8"/>
      <c r="I35" s="14"/>
      <c r="J35" s="15"/>
      <c r="K35" s="16"/>
      <c r="L35" s="17"/>
      <c r="N35" s="8"/>
      <c r="O35" s="14"/>
      <c r="P35" s="15"/>
      <c r="Q35" s="16"/>
      <c r="R35" s="17"/>
    </row>
    <row r="36" spans="2:18" ht="27" thickBot="1" x14ac:dyDescent="0.45">
      <c r="B36" s="13" t="s">
        <v>13</v>
      </c>
      <c r="C36" s="434" t="s">
        <v>143</v>
      </c>
      <c r="D36" s="435"/>
      <c r="E36" s="435"/>
      <c r="F36" s="436"/>
      <c r="H36" s="13" t="s">
        <v>13</v>
      </c>
      <c r="I36" s="416" t="s">
        <v>8</v>
      </c>
      <c r="J36" s="416"/>
      <c r="K36" s="416"/>
      <c r="L36" s="416"/>
      <c r="N36" s="13" t="s">
        <v>13</v>
      </c>
      <c r="O36" s="416" t="s">
        <v>9</v>
      </c>
      <c r="P36" s="416"/>
      <c r="Q36" s="416"/>
      <c r="R36" s="416"/>
    </row>
    <row r="37" spans="2:18" ht="24.75" customHeight="1" x14ac:dyDescent="0.2">
      <c r="B37" s="18" t="s">
        <v>179</v>
      </c>
      <c r="C37" s="425" t="s">
        <v>231</v>
      </c>
      <c r="D37" s="426"/>
      <c r="E37" s="426"/>
      <c r="F37" s="427"/>
      <c r="H37" s="18" t="s">
        <v>179</v>
      </c>
      <c r="I37" s="419" t="s">
        <v>230</v>
      </c>
      <c r="J37" s="419"/>
      <c r="K37" s="419"/>
      <c r="L37" s="419"/>
      <c r="N37" s="18" t="s">
        <v>179</v>
      </c>
      <c r="O37" s="419" t="s">
        <v>149</v>
      </c>
      <c r="P37" s="418"/>
      <c r="Q37" s="418"/>
      <c r="R37" s="418"/>
    </row>
    <row r="38" spans="2:18" x14ac:dyDescent="0.2">
      <c r="B38" s="19" t="s">
        <v>15</v>
      </c>
      <c r="C38" s="214" t="s">
        <v>16</v>
      </c>
      <c r="D38" s="413" t="s">
        <v>17</v>
      </c>
      <c r="E38" s="414"/>
      <c r="F38" s="21" t="s">
        <v>18</v>
      </c>
      <c r="H38" s="19" t="s">
        <v>15</v>
      </c>
      <c r="I38" s="214" t="s">
        <v>16</v>
      </c>
      <c r="J38" s="412" t="s">
        <v>17</v>
      </c>
      <c r="K38" s="412"/>
      <c r="L38" s="21" t="s">
        <v>18</v>
      </c>
      <c r="N38" s="19" t="s">
        <v>15</v>
      </c>
      <c r="O38" s="214" t="s">
        <v>16</v>
      </c>
      <c r="P38" s="412" t="s">
        <v>17</v>
      </c>
      <c r="Q38" s="412"/>
      <c r="R38" s="21" t="s">
        <v>18</v>
      </c>
    </row>
    <row r="39" spans="2:18" ht="13.5" thickBot="1" x14ac:dyDescent="0.25">
      <c r="B39" s="216"/>
      <c r="C39" s="26"/>
      <c r="D39" s="27" t="s">
        <v>171</v>
      </c>
      <c r="E39" s="27"/>
      <c r="F39" s="217"/>
      <c r="H39" s="8"/>
      <c r="I39" s="23"/>
      <c r="J39" s="210" t="s">
        <v>171</v>
      </c>
      <c r="K39" s="24"/>
      <c r="L39" s="25"/>
      <c r="N39" s="216"/>
      <c r="O39" s="30"/>
      <c r="P39" s="211" t="s">
        <v>171</v>
      </c>
      <c r="Q39" s="27"/>
      <c r="R39" s="217"/>
    </row>
    <row r="40" spans="2:18" ht="13.5" thickBot="1" x14ac:dyDescent="0.25">
      <c r="B40" s="31"/>
      <c r="C40" s="31"/>
      <c r="D40" s="31"/>
      <c r="E40" s="31"/>
      <c r="F40" s="31"/>
      <c r="H40" s="216"/>
      <c r="I40" s="219" t="s">
        <v>20</v>
      </c>
      <c r="J40" s="211" t="s">
        <v>153</v>
      </c>
      <c r="K40" s="211" t="s">
        <v>61</v>
      </c>
      <c r="L40" s="217">
        <v>29009</v>
      </c>
      <c r="N40" s="31"/>
      <c r="O40" s="31"/>
      <c r="P40" s="31"/>
      <c r="Q40" s="31"/>
      <c r="R40" s="31"/>
    </row>
    <row r="41" spans="2:18" x14ac:dyDescent="0.2">
      <c r="B41" s="31"/>
      <c r="C41" s="31"/>
      <c r="D41" s="31"/>
      <c r="E41" s="31"/>
      <c r="F41" s="31"/>
      <c r="H41" s="31"/>
      <c r="I41" s="32"/>
      <c r="J41" s="151" t="s">
        <v>65</v>
      </c>
      <c r="K41" s="33"/>
      <c r="L41" s="32"/>
      <c r="N41" s="31"/>
      <c r="O41" s="32"/>
      <c r="P41" s="151"/>
      <c r="Q41" s="33"/>
      <c r="R41" s="32"/>
    </row>
    <row r="42" spans="2:18" ht="13.5" thickBot="1" x14ac:dyDescent="0.25">
      <c r="B42" s="31"/>
      <c r="C42" s="31"/>
      <c r="D42" s="31"/>
      <c r="E42" s="31"/>
      <c r="F42" s="31"/>
      <c r="H42"/>
      <c r="I42"/>
      <c r="K42"/>
      <c r="L42"/>
      <c r="N42" s="31"/>
      <c r="O42" s="31"/>
      <c r="P42" s="31"/>
      <c r="Q42" s="31"/>
      <c r="R42" s="31"/>
    </row>
    <row r="43" spans="2:18" ht="26.25" x14ac:dyDescent="0.4">
      <c r="B43" s="421" t="s">
        <v>192</v>
      </c>
      <c r="C43" s="421"/>
      <c r="D43" s="421"/>
      <c r="E43" s="421"/>
      <c r="F43" s="421"/>
      <c r="H43" s="421" t="s">
        <v>192</v>
      </c>
      <c r="I43" s="421"/>
      <c r="J43" s="421"/>
      <c r="K43" s="421"/>
      <c r="L43" s="421"/>
      <c r="N43" s="31"/>
      <c r="O43" s="31"/>
      <c r="P43" s="31"/>
      <c r="Q43" s="31"/>
      <c r="R43" s="31"/>
    </row>
    <row r="44" spans="2:18" ht="8.25" customHeight="1" thickBot="1" x14ac:dyDescent="0.25">
      <c r="B44" s="8"/>
      <c r="C44" s="9"/>
      <c r="D44" s="10"/>
      <c r="E44" s="11"/>
      <c r="F44" s="12"/>
      <c r="H44" s="8"/>
      <c r="I44" s="9"/>
      <c r="J44" s="10"/>
      <c r="K44" s="11"/>
      <c r="L44" s="12"/>
      <c r="N44" s="31"/>
      <c r="O44" s="31"/>
      <c r="P44" s="31"/>
      <c r="Q44" s="31"/>
      <c r="R44" s="31"/>
    </row>
    <row r="45" spans="2:18" ht="27" thickBot="1" x14ac:dyDescent="0.45">
      <c r="B45" s="13" t="s">
        <v>11</v>
      </c>
      <c r="C45" s="423" t="s">
        <v>66</v>
      </c>
      <c r="D45" s="423"/>
      <c r="E45" s="423"/>
      <c r="F45" s="423"/>
      <c r="H45" s="13" t="s">
        <v>11</v>
      </c>
      <c r="I45" s="423" t="s">
        <v>66</v>
      </c>
      <c r="J45" s="423"/>
      <c r="K45" s="423"/>
      <c r="L45" s="423"/>
      <c r="N45" s="31"/>
      <c r="O45" s="31"/>
      <c r="P45" s="31"/>
      <c r="Q45" s="31"/>
      <c r="R45" s="31"/>
    </row>
    <row r="46" spans="2:18" ht="8.25" customHeight="1" thickBot="1" x14ac:dyDescent="0.25">
      <c r="B46" s="8"/>
      <c r="C46" s="14"/>
      <c r="D46" s="15"/>
      <c r="E46" s="16"/>
      <c r="F46" s="17"/>
      <c r="H46" s="8"/>
      <c r="I46" s="14"/>
      <c r="J46" s="15"/>
      <c r="K46" s="16"/>
      <c r="L46" s="17"/>
      <c r="N46" s="31"/>
      <c r="O46" s="31"/>
      <c r="P46" s="31"/>
      <c r="Q46" s="31"/>
      <c r="R46" s="31"/>
    </row>
    <row r="47" spans="2:18" ht="27" thickBot="1" x14ac:dyDescent="0.45">
      <c r="B47" s="13" t="s">
        <v>13</v>
      </c>
      <c r="C47" s="416" t="s">
        <v>190</v>
      </c>
      <c r="D47" s="416"/>
      <c r="E47" s="416"/>
      <c r="F47" s="416"/>
      <c r="H47" s="13" t="s">
        <v>13</v>
      </c>
      <c r="I47" s="416" t="s">
        <v>191</v>
      </c>
      <c r="J47" s="416"/>
      <c r="K47" s="416"/>
      <c r="L47" s="416"/>
      <c r="N47" s="31"/>
      <c r="O47" s="31"/>
      <c r="P47" s="31"/>
      <c r="Q47" s="31"/>
      <c r="R47" s="31"/>
    </row>
    <row r="48" spans="2:18" ht="24.75" customHeight="1" x14ac:dyDescent="0.2">
      <c r="B48" s="18" t="s">
        <v>179</v>
      </c>
      <c r="C48" s="419" t="s">
        <v>232</v>
      </c>
      <c r="D48" s="419"/>
      <c r="E48" s="419"/>
      <c r="F48" s="419"/>
      <c r="H48" s="18" t="s">
        <v>179</v>
      </c>
      <c r="I48" s="419" t="s">
        <v>238</v>
      </c>
      <c r="J48" s="419"/>
      <c r="K48" s="419"/>
      <c r="L48" s="419"/>
      <c r="N48" s="31"/>
      <c r="O48" s="31"/>
      <c r="P48" s="31"/>
      <c r="Q48" s="31"/>
      <c r="R48" s="31"/>
    </row>
    <row r="49" spans="2:18" x14ac:dyDescent="0.2">
      <c r="B49" s="19" t="s">
        <v>15</v>
      </c>
      <c r="C49" s="206" t="s">
        <v>16</v>
      </c>
      <c r="D49" s="412" t="s">
        <v>17</v>
      </c>
      <c r="E49" s="412"/>
      <c r="F49" s="21" t="s">
        <v>18</v>
      </c>
      <c r="H49" s="19" t="s">
        <v>15</v>
      </c>
      <c r="I49" s="206" t="s">
        <v>16</v>
      </c>
      <c r="J49" s="412" t="s">
        <v>17</v>
      </c>
      <c r="K49" s="412"/>
      <c r="L49" s="21" t="s">
        <v>18</v>
      </c>
      <c r="N49" s="31"/>
      <c r="O49" s="31"/>
      <c r="P49" s="31"/>
      <c r="Q49" s="31"/>
      <c r="R49" s="31"/>
    </row>
    <row r="50" spans="2:18" x14ac:dyDescent="0.2">
      <c r="B50" s="8"/>
      <c r="C50" s="23"/>
      <c r="D50" s="210" t="s">
        <v>171</v>
      </c>
      <c r="E50" s="24"/>
      <c r="F50" s="25"/>
      <c r="H50" s="8"/>
      <c r="I50" s="23"/>
      <c r="J50" s="210" t="s">
        <v>171</v>
      </c>
      <c r="K50" s="24"/>
      <c r="L50" s="25"/>
      <c r="N50" s="31"/>
      <c r="O50" s="31"/>
      <c r="P50" s="31"/>
      <c r="Q50" s="31"/>
      <c r="R50" s="31"/>
    </row>
    <row r="51" spans="2:18" x14ac:dyDescent="0.2">
      <c r="B51" s="42"/>
      <c r="C51" s="239" t="s">
        <v>25</v>
      </c>
      <c r="D51" s="233" t="s">
        <v>234</v>
      </c>
      <c r="E51" s="233" t="s">
        <v>218</v>
      </c>
      <c r="F51" s="12">
        <v>21021</v>
      </c>
      <c r="H51" s="42"/>
      <c r="I51" s="239" t="s">
        <v>20</v>
      </c>
      <c r="J51" s="233" t="s">
        <v>236</v>
      </c>
      <c r="K51" s="233" t="s">
        <v>43</v>
      </c>
      <c r="L51" s="12">
        <v>16033</v>
      </c>
      <c r="N51" s="31"/>
      <c r="O51" s="31"/>
      <c r="P51" s="31"/>
      <c r="Q51" s="31"/>
      <c r="R51" s="31"/>
    </row>
    <row r="52" spans="2:18" ht="13.5" thickBot="1" x14ac:dyDescent="0.25">
      <c r="B52" s="216"/>
      <c r="C52" s="219" t="s">
        <v>20</v>
      </c>
      <c r="D52" s="211" t="s">
        <v>235</v>
      </c>
      <c r="E52" s="211" t="s">
        <v>233</v>
      </c>
      <c r="F52" s="217">
        <v>14103</v>
      </c>
      <c r="H52" s="216"/>
      <c r="I52" s="219" t="s">
        <v>20</v>
      </c>
      <c r="J52" s="211" t="s">
        <v>237</v>
      </c>
      <c r="K52" s="211" t="s">
        <v>31</v>
      </c>
      <c r="L52" s="217">
        <v>17062</v>
      </c>
      <c r="N52" s="31"/>
      <c r="O52" s="31"/>
      <c r="P52" s="31"/>
      <c r="Q52" s="31"/>
      <c r="R52" s="31"/>
    </row>
    <row r="53" spans="2:18" x14ac:dyDescent="0.2">
      <c r="B53" s="31"/>
      <c r="C53" s="32"/>
      <c r="D53" s="151" t="s">
        <v>65</v>
      </c>
      <c r="E53" s="33"/>
      <c r="F53" s="32"/>
      <c r="H53" s="31"/>
      <c r="I53" s="32"/>
      <c r="J53" s="151" t="s">
        <v>65</v>
      </c>
      <c r="K53" s="33"/>
      <c r="L53" s="32"/>
      <c r="N53" s="31"/>
      <c r="O53" s="31"/>
      <c r="P53" s="31"/>
      <c r="Q53" s="31"/>
      <c r="R53" s="31"/>
    </row>
    <row r="54" spans="2:18" x14ac:dyDescent="0.2">
      <c r="B54" s="31"/>
      <c r="C54" s="31"/>
      <c r="D54" s="31"/>
      <c r="E54" s="31"/>
      <c r="F54" s="31"/>
      <c r="H54"/>
      <c r="I54"/>
      <c r="K54"/>
      <c r="L54"/>
      <c r="N54" s="31"/>
      <c r="O54" s="31"/>
      <c r="P54" s="31"/>
      <c r="Q54" s="31"/>
      <c r="R54" s="31"/>
    </row>
    <row r="55" spans="2:18" x14ac:dyDescent="0.2">
      <c r="B55" s="31"/>
      <c r="C55" s="31"/>
      <c r="D55" s="31"/>
      <c r="E55" s="31"/>
      <c r="F55" s="31"/>
      <c r="H55"/>
      <c r="I55"/>
      <c r="K55"/>
      <c r="L55"/>
      <c r="N55" s="31"/>
      <c r="O55" s="31"/>
      <c r="P55" s="31"/>
      <c r="Q55" s="31"/>
      <c r="R55" s="31"/>
    </row>
    <row r="56" spans="2:18" x14ac:dyDescent="0.2">
      <c r="B56" s="31"/>
      <c r="C56" s="36"/>
      <c r="D56" s="33"/>
      <c r="E56" s="33"/>
      <c r="F56" s="32"/>
      <c r="H56" s="45"/>
      <c r="I56" s="45"/>
      <c r="K56"/>
      <c r="N56" s="31"/>
      <c r="P56" s="33"/>
      <c r="Q56" s="33"/>
      <c r="R56" s="32"/>
    </row>
    <row r="57" spans="2:18" x14ac:dyDescent="0.2">
      <c r="J57" s="1"/>
    </row>
    <row r="58" spans="2:18" x14ac:dyDescent="0.2">
      <c r="J58" s="1"/>
    </row>
    <row r="59" spans="2:18" x14ac:dyDescent="0.2">
      <c r="J59" s="1"/>
    </row>
    <row r="60" spans="2:18" x14ac:dyDescent="0.2">
      <c r="K60"/>
    </row>
  </sheetData>
  <mergeCells count="50">
    <mergeCell ref="P8:Q8"/>
    <mergeCell ref="B18:F18"/>
    <mergeCell ref="H18:L18"/>
    <mergeCell ref="B2:F2"/>
    <mergeCell ref="H2:L2"/>
    <mergeCell ref="N2:R2"/>
    <mergeCell ref="C4:F4"/>
    <mergeCell ref="I4:L4"/>
    <mergeCell ref="O4:R4"/>
    <mergeCell ref="C6:F6"/>
    <mergeCell ref="I6:L6"/>
    <mergeCell ref="O6:R6"/>
    <mergeCell ref="C7:F7"/>
    <mergeCell ref="I7:L7"/>
    <mergeCell ref="O7:R7"/>
    <mergeCell ref="D24:E24"/>
    <mergeCell ref="J24:K24"/>
    <mergeCell ref="I37:L37"/>
    <mergeCell ref="J38:K38"/>
    <mergeCell ref="D8:E8"/>
    <mergeCell ref="J8:K8"/>
    <mergeCell ref="C20:F20"/>
    <mergeCell ref="I20:L20"/>
    <mergeCell ref="C22:F22"/>
    <mergeCell ref="I22:L22"/>
    <mergeCell ref="C23:F23"/>
    <mergeCell ref="I23:L23"/>
    <mergeCell ref="O36:R36"/>
    <mergeCell ref="B32:F32"/>
    <mergeCell ref="C34:F34"/>
    <mergeCell ref="C36:F36"/>
    <mergeCell ref="I34:L34"/>
    <mergeCell ref="I36:L36"/>
    <mergeCell ref="N32:R32"/>
    <mergeCell ref="O34:R34"/>
    <mergeCell ref="H32:L32"/>
    <mergeCell ref="O37:R37"/>
    <mergeCell ref="P38:Q38"/>
    <mergeCell ref="B43:F43"/>
    <mergeCell ref="C45:F45"/>
    <mergeCell ref="C47:F47"/>
    <mergeCell ref="C37:F37"/>
    <mergeCell ref="D38:E38"/>
    <mergeCell ref="C48:F48"/>
    <mergeCell ref="D49:E49"/>
    <mergeCell ref="H43:L43"/>
    <mergeCell ref="I45:L45"/>
    <mergeCell ref="I47:L47"/>
    <mergeCell ref="I48:L48"/>
    <mergeCell ref="J49:K49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H35"/>
  <sheetViews>
    <sheetView showGridLines="0" zoomScaleNormal="100" workbookViewId="0"/>
  </sheetViews>
  <sheetFormatPr defaultRowHeight="12.75" x14ac:dyDescent="0.2"/>
  <cols>
    <col min="1" max="1" width="2.7109375" customWidth="1"/>
    <col min="2" max="2" width="9.140625" customWidth="1"/>
    <col min="3" max="3" width="24.42578125" customWidth="1"/>
    <col min="4" max="7" width="12.42578125" customWidth="1"/>
    <col min="8" max="8" width="9.140625" style="175" customWidth="1"/>
    <col min="9" max="13" width="9.140625" customWidth="1"/>
  </cols>
  <sheetData>
    <row r="1" spans="2:8" ht="7.5" customHeight="1" x14ac:dyDescent="0.2"/>
    <row r="2" spans="2:8" x14ac:dyDescent="0.2">
      <c r="B2" s="288" t="s">
        <v>1</v>
      </c>
      <c r="C2" s="288" t="s">
        <v>157</v>
      </c>
      <c r="D2" s="288" t="s">
        <v>156</v>
      </c>
      <c r="E2" s="288" t="s">
        <v>155</v>
      </c>
      <c r="F2" s="288" t="s">
        <v>154</v>
      </c>
      <c r="G2" s="288" t="s">
        <v>160</v>
      </c>
      <c r="H2" s="175" t="s">
        <v>159</v>
      </c>
    </row>
    <row r="3" spans="2:8" ht="38.25" x14ac:dyDescent="0.2">
      <c r="B3" s="183" t="s">
        <v>158</v>
      </c>
      <c r="C3" s="183" t="s">
        <v>157</v>
      </c>
      <c r="D3" s="183" t="s">
        <v>156</v>
      </c>
      <c r="E3" s="183" t="s">
        <v>155</v>
      </c>
      <c r="F3" s="183" t="s">
        <v>154</v>
      </c>
      <c r="G3" s="183" t="s">
        <v>160</v>
      </c>
    </row>
    <row r="4" spans="2:8" ht="15" customHeight="1" x14ac:dyDescent="0.2">
      <c r="B4" s="179">
        <v>1</v>
      </c>
      <c r="C4" s="181" t="str">
        <f>'Tabulka Extraliga'!B6</f>
        <v>PC Sokol Lipník</v>
      </c>
      <c r="D4" s="179">
        <f>'Tabulka Extraliga'!BE6</f>
        <v>7</v>
      </c>
      <c r="E4" s="180">
        <f>'Tabulka Extraliga'!BF6</f>
        <v>6</v>
      </c>
      <c r="F4" s="179">
        <f>'Tabulka Extraliga'!BG6</f>
        <v>74</v>
      </c>
      <c r="G4" s="179">
        <f>'Tabulka Extraliga'!BH6</f>
        <v>210</v>
      </c>
      <c r="H4" s="182">
        <f>E4*10000+F4*100+G4</f>
        <v>67610</v>
      </c>
    </row>
    <row r="5" spans="2:8" ht="15" customHeight="1" x14ac:dyDescent="0.2">
      <c r="B5" s="176" t="s">
        <v>239</v>
      </c>
      <c r="C5" s="178" t="str">
        <f>'Tabulka Extraliga'!B18</f>
        <v>1. KPK Vrchlabí A</v>
      </c>
      <c r="D5" s="176">
        <f>'Tabulka Extraliga'!BE18</f>
        <v>7</v>
      </c>
      <c r="E5" s="177">
        <f>'Tabulka Extraliga'!BF18</f>
        <v>5</v>
      </c>
      <c r="F5" s="176">
        <f>'Tabulka Extraliga'!BG18</f>
        <v>66</v>
      </c>
      <c r="G5" s="176">
        <f>'Tabulka Extraliga'!BH18</f>
        <v>126</v>
      </c>
      <c r="H5" s="182">
        <f>E5*10000+F5*100+G5</f>
        <v>56726</v>
      </c>
    </row>
    <row r="6" spans="2:8" ht="15" customHeight="1" x14ac:dyDescent="0.2">
      <c r="B6" s="179" t="s">
        <v>240</v>
      </c>
      <c r="C6" s="181" t="str">
        <f>'Tabulka Extraliga'!B10</f>
        <v>Carreau Brno</v>
      </c>
      <c r="D6" s="179">
        <f>'Tabulka Extraliga'!BE10</f>
        <v>7</v>
      </c>
      <c r="E6" s="180">
        <f>'Tabulka Extraliga'!BF10</f>
        <v>5</v>
      </c>
      <c r="F6" s="179">
        <f>'Tabulka Extraliga'!BG10</f>
        <v>50</v>
      </c>
      <c r="G6" s="179">
        <f>'Tabulka Extraliga'!BH10</f>
        <v>154</v>
      </c>
      <c r="H6" s="182">
        <f>E6*10000+F6*100+G6</f>
        <v>55154</v>
      </c>
    </row>
    <row r="7" spans="2:8" ht="15" customHeight="1" x14ac:dyDescent="0.2">
      <c r="B7" s="176">
        <v>4</v>
      </c>
      <c r="C7" s="178" t="str">
        <f>'Tabulka Extraliga'!B14</f>
        <v>HRODE Krumsín I</v>
      </c>
      <c r="D7" s="176">
        <f>'Tabulka Extraliga'!BE14</f>
        <v>7</v>
      </c>
      <c r="E7" s="177">
        <f>'Tabulka Extraliga'!BF14</f>
        <v>4</v>
      </c>
      <c r="F7" s="176">
        <f>'Tabulka Extraliga'!BG14</f>
        <v>32</v>
      </c>
      <c r="G7" s="176">
        <f>'Tabulka Extraliga'!BH14</f>
        <v>56</v>
      </c>
      <c r="H7" s="182">
        <f>E7*10000+F7*100+G7</f>
        <v>43256</v>
      </c>
    </row>
    <row r="8" spans="2:8" ht="15" customHeight="1" x14ac:dyDescent="0.2">
      <c r="B8" s="179" t="s">
        <v>242</v>
      </c>
      <c r="C8" s="181" t="str">
        <f>'Tabulka Extraliga'!B34</f>
        <v>CdP Loděnice</v>
      </c>
      <c r="D8" s="179">
        <f>'Tabulka Extraliga'!BE34</f>
        <v>7</v>
      </c>
      <c r="E8" s="180">
        <f>'Tabulka Extraliga'!BF34</f>
        <v>3</v>
      </c>
      <c r="F8" s="179">
        <f>'Tabulka Extraliga'!BG34</f>
        <v>-4</v>
      </c>
      <c r="G8" s="179">
        <f>'Tabulka Extraliga'!BH34</f>
        <v>16</v>
      </c>
      <c r="H8" s="182">
        <f>E8*10000+F8*100+G8</f>
        <v>29616</v>
      </c>
    </row>
    <row r="9" spans="2:8" ht="15" customHeight="1" x14ac:dyDescent="0.2">
      <c r="B9" s="176" t="s">
        <v>251</v>
      </c>
      <c r="C9" s="178" t="str">
        <f>'Tabulka Extraliga'!B26</f>
        <v>PEK Stolín</v>
      </c>
      <c r="D9" s="176">
        <f>'Tabulka Extraliga'!BE26</f>
        <v>7</v>
      </c>
      <c r="E9" s="177">
        <f>'Tabulka Extraliga'!BF26</f>
        <v>3</v>
      </c>
      <c r="F9" s="176">
        <f>'Tabulka Extraliga'!BG26</f>
        <v>-20</v>
      </c>
      <c r="G9" s="176">
        <f>'Tabulka Extraliga'!BH26</f>
        <v>-48</v>
      </c>
      <c r="H9" s="182">
        <f>E9*10000+F9*100+G9</f>
        <v>27952</v>
      </c>
    </row>
    <row r="10" spans="2:8" ht="15" customHeight="1" x14ac:dyDescent="0.2">
      <c r="B10" s="179" t="s">
        <v>252</v>
      </c>
      <c r="C10" s="181" t="str">
        <f>'Tabulka Extraliga'!B22</f>
        <v>PK Osika</v>
      </c>
      <c r="D10" s="179">
        <f>'Tabulka Extraliga'!BE22</f>
        <v>7</v>
      </c>
      <c r="E10" s="180">
        <f>'Tabulka Extraliga'!BF22</f>
        <v>1</v>
      </c>
      <c r="F10" s="179">
        <f>'Tabulka Extraliga'!BG22</f>
        <v>-82</v>
      </c>
      <c r="G10" s="179">
        <f>'Tabulka Extraliga'!BH22</f>
        <v>-250</v>
      </c>
      <c r="H10" s="182">
        <f>E10*10000+F10*100+G10</f>
        <v>1550</v>
      </c>
    </row>
    <row r="11" spans="2:8" ht="15" customHeight="1" x14ac:dyDescent="0.2">
      <c r="B11" s="438" t="s">
        <v>253</v>
      </c>
      <c r="C11" s="178" t="str">
        <f>'Tabulka Extraliga'!B30</f>
        <v>HRODE Krumsín II</v>
      </c>
      <c r="D11" s="176">
        <f>'Tabulka Extraliga'!BE30</f>
        <v>7</v>
      </c>
      <c r="E11" s="177">
        <f>'Tabulka Extraliga'!BF30</f>
        <v>1</v>
      </c>
      <c r="F11" s="176">
        <f>'Tabulka Extraliga'!BG30</f>
        <v>-116</v>
      </c>
      <c r="G11" s="176">
        <f>'Tabulka Extraliga'!BH30</f>
        <v>-264</v>
      </c>
      <c r="H11" s="182">
        <f>E11*10000+F11*100+G11</f>
        <v>-1864</v>
      </c>
    </row>
    <row r="12" spans="2:8" ht="15" customHeight="1" x14ac:dyDescent="0.2">
      <c r="B12" s="437" t="s">
        <v>243</v>
      </c>
      <c r="C12" s="184" t="s">
        <v>244</v>
      </c>
      <c r="D12" s="176"/>
      <c r="E12" s="177"/>
      <c r="F12" s="176"/>
      <c r="G12" s="176"/>
      <c r="H12" s="182"/>
    </row>
    <row r="13" spans="2:8" ht="15" customHeight="1" x14ac:dyDescent="0.2">
      <c r="B13" s="437"/>
      <c r="C13" s="184"/>
      <c r="D13" s="176"/>
      <c r="E13" s="177"/>
      <c r="F13" s="176"/>
      <c r="G13" s="176"/>
      <c r="H13" s="182"/>
    </row>
    <row r="14" spans="2:8" x14ac:dyDescent="0.2">
      <c r="B14" s="288" t="s">
        <v>162</v>
      </c>
      <c r="C14" s="288" t="s">
        <v>162</v>
      </c>
      <c r="D14" s="288"/>
      <c r="E14" s="288"/>
      <c r="F14" s="288"/>
      <c r="G14" s="288"/>
    </row>
    <row r="15" spans="2:8" ht="38.25" x14ac:dyDescent="0.2">
      <c r="B15" s="183" t="s">
        <v>158</v>
      </c>
      <c r="C15" s="183" t="s">
        <v>157</v>
      </c>
      <c r="D15" s="183" t="s">
        <v>156</v>
      </c>
      <c r="E15" s="183" t="s">
        <v>155</v>
      </c>
      <c r="F15" s="183" t="s">
        <v>154</v>
      </c>
      <c r="G15" s="183" t="s">
        <v>160</v>
      </c>
      <c r="H15" s="175" t="s">
        <v>159</v>
      </c>
    </row>
    <row r="16" spans="2:8" x14ac:dyDescent="0.2">
      <c r="B16" s="179">
        <v>1</v>
      </c>
      <c r="C16" s="181" t="str">
        <f>'Tabulka 1. liga A'!B22</f>
        <v>1. KPK Vrchlabí B</v>
      </c>
      <c r="D16" s="179">
        <f>'Tabulka 1. liga A'!AM22</f>
        <v>4</v>
      </c>
      <c r="E16" s="180">
        <f>'Tabulka 1. liga A'!AN22</f>
        <v>4</v>
      </c>
      <c r="F16" s="179">
        <f>'Tabulka 1. liga A'!AO22</f>
        <v>74</v>
      </c>
      <c r="G16" s="179">
        <f>'Tabulka 1. liga A'!AP22</f>
        <v>231</v>
      </c>
      <c r="H16" s="182">
        <f>E16*10000+F16*100+G16</f>
        <v>47631</v>
      </c>
    </row>
    <row r="17" spans="2:8" ht="15" customHeight="1" x14ac:dyDescent="0.2">
      <c r="B17" s="176">
        <v>2</v>
      </c>
      <c r="C17" s="178" t="str">
        <f>'Tabulka 1. liga A'!B14</f>
        <v>Petank Club Praha</v>
      </c>
      <c r="D17" s="176">
        <f>'Tabulka 1. liga A'!AM14</f>
        <v>4</v>
      </c>
      <c r="E17" s="177">
        <f>'Tabulka 1. liga A'!AN14</f>
        <v>3</v>
      </c>
      <c r="F17" s="176">
        <f>'Tabulka 1. liga A'!AO14</f>
        <v>-6</v>
      </c>
      <c r="G17" s="176">
        <f>'Tabulka 1. liga A'!AP14</f>
        <v>-37</v>
      </c>
      <c r="H17" s="182">
        <f>E17*10000+F17*100+G17</f>
        <v>29363</v>
      </c>
    </row>
    <row r="18" spans="2:8" ht="15" customHeight="1" x14ac:dyDescent="0.2">
      <c r="B18" s="179">
        <v>3</v>
      </c>
      <c r="C18" s="181" t="str">
        <f>'Tabulka 1. liga A'!B6</f>
        <v>SKP Řepy A</v>
      </c>
      <c r="D18" s="179">
        <f>'Tabulka 1. liga A'!AM6</f>
        <v>4</v>
      </c>
      <c r="E18" s="180">
        <f>'Tabulka 1. liga A'!AN6</f>
        <v>2</v>
      </c>
      <c r="F18" s="179">
        <f>'Tabulka 1. liga A'!AO6</f>
        <v>-12</v>
      </c>
      <c r="G18" s="179">
        <f>'Tabulka 1. liga A'!AP6</f>
        <v>-26</v>
      </c>
      <c r="H18" s="182">
        <f>E18*10000+F18*100+G18</f>
        <v>18774</v>
      </c>
    </row>
    <row r="19" spans="2:8" ht="15" customHeight="1" x14ac:dyDescent="0.2">
      <c r="B19" s="176">
        <v>4</v>
      </c>
      <c r="C19" s="178" t="str">
        <f>'Tabulka 1. liga A'!B18</f>
        <v>PSK Jihlava</v>
      </c>
      <c r="D19" s="176">
        <f>'Tabulka 1. liga A'!AM18</f>
        <v>4</v>
      </c>
      <c r="E19" s="177">
        <f>'Tabulka 1. liga A'!AN18</f>
        <v>1</v>
      </c>
      <c r="F19" s="176">
        <f>'Tabulka 1. liga A'!AO18</f>
        <v>-26</v>
      </c>
      <c r="G19" s="176">
        <f>'Tabulka 1. liga A'!AP18</f>
        <v>-71</v>
      </c>
      <c r="H19" s="182">
        <f>E19*10000+F19*100+G19</f>
        <v>7329</v>
      </c>
    </row>
    <row r="20" spans="2:8" ht="15" customHeight="1" x14ac:dyDescent="0.2">
      <c r="B20" s="179">
        <v>5</v>
      </c>
      <c r="C20" s="181" t="str">
        <f>'Tabulka 1. liga A'!B10</f>
        <v>SKP Řepy B</v>
      </c>
      <c r="D20" s="179">
        <f>'Tabulka 1. liga A'!AM10</f>
        <v>4</v>
      </c>
      <c r="E20" s="180">
        <f>'Tabulka 1. liga A'!AN10</f>
        <v>0</v>
      </c>
      <c r="F20" s="179">
        <f>'Tabulka 1. liga A'!AO10</f>
        <v>-30</v>
      </c>
      <c r="G20" s="179">
        <f>'Tabulka 1. liga A'!AP10</f>
        <v>-97</v>
      </c>
      <c r="H20" s="182">
        <f>E20*10000+F20*100+G20</f>
        <v>-3097</v>
      </c>
    </row>
    <row r="21" spans="2:8" ht="15" customHeight="1" x14ac:dyDescent="0.2">
      <c r="B21" s="176"/>
      <c r="C21" s="178"/>
      <c r="D21" s="176"/>
      <c r="E21" s="177"/>
      <c r="F21" s="176"/>
      <c r="G21" s="176"/>
      <c r="H21" s="182"/>
    </row>
    <row r="22" spans="2:8" ht="15" customHeight="1" x14ac:dyDescent="0.2">
      <c r="B22" s="288" t="s">
        <v>161</v>
      </c>
      <c r="C22" s="288"/>
      <c r="D22" s="288"/>
      <c r="E22" s="288"/>
      <c r="F22" s="288"/>
      <c r="G22" s="288"/>
      <c r="H22" s="182"/>
    </row>
    <row r="23" spans="2:8" ht="38.25" customHeight="1" x14ac:dyDescent="0.2">
      <c r="B23" s="183" t="s">
        <v>158</v>
      </c>
      <c r="C23" s="183" t="s">
        <v>157</v>
      </c>
      <c r="D23" s="183" t="s">
        <v>156</v>
      </c>
      <c r="E23" s="183" t="s">
        <v>155</v>
      </c>
      <c r="F23" s="183" t="s">
        <v>154</v>
      </c>
      <c r="G23" s="183" t="s">
        <v>160</v>
      </c>
      <c r="H23" s="182" t="s">
        <v>159</v>
      </c>
    </row>
    <row r="24" spans="2:8" ht="15" customHeight="1" x14ac:dyDescent="0.2">
      <c r="B24" s="179">
        <v>1</v>
      </c>
      <c r="C24" s="181" t="str">
        <f>'Tabulka 1. liga B'!B6</f>
        <v>Sokol Kostomlaty</v>
      </c>
      <c r="D24" s="179">
        <f>'Tabulka 1. liga B'!AM6</f>
        <v>4</v>
      </c>
      <c r="E24" s="180">
        <f>'Tabulka 1. liga B'!AN6</f>
        <v>4</v>
      </c>
      <c r="F24" s="179">
        <f>'Tabulka 1. liga B'!AO6</f>
        <v>54</v>
      </c>
      <c r="G24" s="179">
        <f>'Tabulka 1. liga B'!AP6</f>
        <v>146</v>
      </c>
      <c r="H24" s="182">
        <f>E24*10000+F24*100+G24</f>
        <v>45546</v>
      </c>
    </row>
    <row r="25" spans="2:8" ht="15" customHeight="1" x14ac:dyDescent="0.2">
      <c r="B25" s="176" t="s">
        <v>239</v>
      </c>
      <c r="C25" s="178" t="str">
        <f>'Tabulka 1. liga B'!B14</f>
        <v>PC Mimo Done Nymburk</v>
      </c>
      <c r="D25" s="176">
        <f>'Tabulka 1. liga B'!AM14</f>
        <v>4</v>
      </c>
      <c r="E25" s="177">
        <f>'Tabulka 1. liga B'!AN14</f>
        <v>2</v>
      </c>
      <c r="F25" s="176">
        <f>'Tabulka 1. liga B'!AO14</f>
        <v>12</v>
      </c>
      <c r="G25" s="176">
        <f>'Tabulka 1. liga B'!AP14</f>
        <v>-19</v>
      </c>
      <c r="H25" s="175">
        <f>E25*10000+F25*100+G25</f>
        <v>21181</v>
      </c>
    </row>
    <row r="26" spans="2:8" ht="15" customHeight="1" x14ac:dyDescent="0.2">
      <c r="B26" s="179" t="s">
        <v>240</v>
      </c>
      <c r="C26" s="181" t="str">
        <f>'Tabulka 1. liga B'!B10</f>
        <v>PC Sokol Velim</v>
      </c>
      <c r="D26" s="179">
        <f>'Tabulka 1. liga B'!AM10</f>
        <v>4</v>
      </c>
      <c r="E26" s="180">
        <f>'Tabulka 1. liga B'!AN10</f>
        <v>2</v>
      </c>
      <c r="F26" s="179">
        <f>'Tabulka 1. liga B'!AO10</f>
        <v>12</v>
      </c>
      <c r="G26" s="179">
        <f>'Tabulka 1. liga B'!AP10</f>
        <v>47</v>
      </c>
      <c r="H26" s="182">
        <f>E26*10000+F26*100+G26</f>
        <v>21247</v>
      </c>
    </row>
    <row r="27" spans="2:8" ht="15" customHeight="1" x14ac:dyDescent="0.2">
      <c r="B27" s="176" t="s">
        <v>241</v>
      </c>
      <c r="C27" s="178" t="str">
        <f>'Tabulka 1. liga B'!B22</f>
        <v>PK Sokol Medlánky</v>
      </c>
      <c r="D27" s="176">
        <f>'Tabulka 1. liga B'!AM22</f>
        <v>4</v>
      </c>
      <c r="E27" s="177">
        <f>'Tabulka 1. liga B'!AN22</f>
        <v>1</v>
      </c>
      <c r="F27" s="176">
        <f>'Tabulka 1. liga B'!AO22</f>
        <v>-42</v>
      </c>
      <c r="G27" s="176">
        <f>'Tabulka 1. liga B'!AP22</f>
        <v>-104</v>
      </c>
      <c r="H27" s="182">
        <f>E27*10000+F27*100+G27</f>
        <v>5696</v>
      </c>
    </row>
    <row r="28" spans="2:8" ht="15" customHeight="1" x14ac:dyDescent="0.2">
      <c r="B28" s="179" t="s">
        <v>242</v>
      </c>
      <c r="C28" s="181" t="str">
        <f>'Tabulka 1. liga B'!B18</f>
        <v>SPORT Kolín</v>
      </c>
      <c r="D28" s="179">
        <f>'Tabulka 1. liga B'!AM18</f>
        <v>4</v>
      </c>
      <c r="E28" s="180">
        <f>'Tabulka 1. liga B'!AN18</f>
        <v>1</v>
      </c>
      <c r="F28" s="179">
        <f>'Tabulka 1. liga B'!AO18</f>
        <v>-36</v>
      </c>
      <c r="G28" s="179">
        <f>'Tabulka 1. liga B'!AP18</f>
        <v>-70</v>
      </c>
    </row>
    <row r="29" spans="2:8" ht="15" customHeight="1" x14ac:dyDescent="0.2">
      <c r="B29" s="274" t="s">
        <v>243</v>
      </c>
      <c r="C29" s="273" t="s">
        <v>244</v>
      </c>
      <c r="D29" s="176"/>
      <c r="E29" s="177"/>
      <c r="F29" s="176"/>
      <c r="G29" s="176"/>
      <c r="H29" s="182"/>
    </row>
    <row r="30" spans="2:8" ht="15" customHeight="1" x14ac:dyDescent="0.2">
      <c r="H30" s="182"/>
    </row>
    <row r="31" spans="2:8" ht="28.5" customHeight="1" x14ac:dyDescent="0.2">
      <c r="H31" s="182"/>
    </row>
    <row r="32" spans="2:8" ht="15" customHeight="1" x14ac:dyDescent="0.2">
      <c r="H32" s="182"/>
    </row>
    <row r="35" spans="2:6" x14ac:dyDescent="0.2">
      <c r="B35" s="176"/>
      <c r="C35" s="178"/>
      <c r="D35" s="176"/>
      <c r="E35" s="177"/>
      <c r="F35" s="176"/>
    </row>
  </sheetData>
  <sortState ref="C4:H11">
    <sortCondition descending="1" ref="H4:H11"/>
  </sortState>
  <mergeCells count="3">
    <mergeCell ref="B2:G2"/>
    <mergeCell ref="B14:G14"/>
    <mergeCell ref="B22:G22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BH92"/>
  <sheetViews>
    <sheetView showGridLines="0" workbookViewId="0">
      <selection activeCell="AR70" sqref="AR70"/>
    </sheetView>
  </sheetViews>
  <sheetFormatPr defaultColWidth="9.140625" defaultRowHeight="12.75" x14ac:dyDescent="0.2"/>
  <cols>
    <col min="1" max="55" width="2.42578125" style="185" customWidth="1"/>
    <col min="56" max="56" width="2.140625" style="185" customWidth="1"/>
    <col min="57" max="58" width="9.140625" style="185" customWidth="1"/>
    <col min="59" max="16384" width="9.140625" style="185"/>
  </cols>
  <sheetData>
    <row r="1" spans="2:60" ht="12.75" customHeight="1" thickBot="1" x14ac:dyDescent="0.25"/>
    <row r="2" spans="2:60" ht="8.25" customHeight="1" x14ac:dyDescent="0.2">
      <c r="B2" s="347" t="s">
        <v>1</v>
      </c>
      <c r="C2" s="348"/>
      <c r="D2" s="348"/>
      <c r="E2" s="348"/>
      <c r="F2" s="348"/>
      <c r="G2" s="349"/>
      <c r="H2" s="356" t="str">
        <f>B6</f>
        <v>PC Sokol Lipník</v>
      </c>
      <c r="I2" s="357"/>
      <c r="J2" s="357"/>
      <c r="K2" s="357"/>
      <c r="L2" s="357"/>
      <c r="M2" s="358"/>
      <c r="N2" s="356" t="str">
        <f>B10</f>
        <v>Carreau Brno</v>
      </c>
      <c r="O2" s="357"/>
      <c r="P2" s="357"/>
      <c r="Q2" s="357"/>
      <c r="R2" s="357"/>
      <c r="S2" s="358"/>
      <c r="T2" s="356" t="str">
        <f>B14</f>
        <v>HRODE Krumsín I</v>
      </c>
      <c r="U2" s="357"/>
      <c r="V2" s="357"/>
      <c r="W2" s="357"/>
      <c r="X2" s="357"/>
      <c r="Y2" s="358"/>
      <c r="Z2" s="356" t="str">
        <f>B18</f>
        <v>1. KPK Vrchlabí A</v>
      </c>
      <c r="AA2" s="357"/>
      <c r="AB2" s="357"/>
      <c r="AC2" s="357"/>
      <c r="AD2" s="357"/>
      <c r="AE2" s="358"/>
      <c r="AF2" s="356" t="str">
        <f>B22</f>
        <v>PK Osika</v>
      </c>
      <c r="AG2" s="357"/>
      <c r="AH2" s="357"/>
      <c r="AI2" s="357"/>
      <c r="AJ2" s="357"/>
      <c r="AK2" s="358"/>
      <c r="AL2" s="356" t="str">
        <f>B26</f>
        <v>PEK Stolín</v>
      </c>
      <c r="AM2" s="357"/>
      <c r="AN2" s="357"/>
      <c r="AO2" s="357"/>
      <c r="AP2" s="357"/>
      <c r="AQ2" s="358"/>
      <c r="AR2" s="356" t="str">
        <f>B30</f>
        <v>HRODE Krumsín II</v>
      </c>
      <c r="AS2" s="357"/>
      <c r="AT2" s="357"/>
      <c r="AU2" s="357"/>
      <c r="AV2" s="357"/>
      <c r="AW2" s="358"/>
      <c r="AX2" s="356" t="str">
        <f>B34</f>
        <v>CdP Loděnice</v>
      </c>
      <c r="AY2" s="357"/>
      <c r="AZ2" s="357"/>
      <c r="BA2" s="357"/>
      <c r="BB2" s="357"/>
      <c r="BC2" s="344"/>
      <c r="BE2" s="336" t="s">
        <v>163</v>
      </c>
      <c r="BF2" s="338" t="s">
        <v>155</v>
      </c>
      <c r="BG2" s="341" t="s">
        <v>154</v>
      </c>
      <c r="BH2" s="344" t="s">
        <v>160</v>
      </c>
    </row>
    <row r="3" spans="2:60" ht="8.25" customHeight="1" x14ac:dyDescent="0.2">
      <c r="B3" s="350"/>
      <c r="C3" s="351"/>
      <c r="D3" s="351"/>
      <c r="E3" s="351"/>
      <c r="F3" s="351"/>
      <c r="G3" s="352"/>
      <c r="H3" s="359"/>
      <c r="I3" s="295"/>
      <c r="J3" s="295"/>
      <c r="K3" s="295"/>
      <c r="L3" s="295"/>
      <c r="M3" s="360"/>
      <c r="N3" s="359"/>
      <c r="O3" s="295"/>
      <c r="P3" s="295"/>
      <c r="Q3" s="295"/>
      <c r="R3" s="295"/>
      <c r="S3" s="360"/>
      <c r="T3" s="359"/>
      <c r="U3" s="295"/>
      <c r="V3" s="295"/>
      <c r="W3" s="295"/>
      <c r="X3" s="295"/>
      <c r="Y3" s="360"/>
      <c r="Z3" s="359"/>
      <c r="AA3" s="295"/>
      <c r="AB3" s="295"/>
      <c r="AC3" s="295"/>
      <c r="AD3" s="295"/>
      <c r="AE3" s="360"/>
      <c r="AF3" s="359"/>
      <c r="AG3" s="295"/>
      <c r="AH3" s="295"/>
      <c r="AI3" s="295"/>
      <c r="AJ3" s="295"/>
      <c r="AK3" s="360"/>
      <c r="AL3" s="359"/>
      <c r="AM3" s="295"/>
      <c r="AN3" s="295"/>
      <c r="AO3" s="295"/>
      <c r="AP3" s="295"/>
      <c r="AQ3" s="360"/>
      <c r="AR3" s="359"/>
      <c r="AS3" s="295"/>
      <c r="AT3" s="295"/>
      <c r="AU3" s="295"/>
      <c r="AV3" s="295"/>
      <c r="AW3" s="360"/>
      <c r="AX3" s="359"/>
      <c r="AY3" s="295"/>
      <c r="AZ3" s="295"/>
      <c r="BA3" s="295"/>
      <c r="BB3" s="295"/>
      <c r="BC3" s="345"/>
      <c r="BE3" s="294"/>
      <c r="BF3" s="339"/>
      <c r="BG3" s="342"/>
      <c r="BH3" s="345"/>
    </row>
    <row r="4" spans="2:60" ht="8.25" customHeight="1" x14ac:dyDescent="0.2">
      <c r="B4" s="350"/>
      <c r="C4" s="351"/>
      <c r="D4" s="351"/>
      <c r="E4" s="351"/>
      <c r="F4" s="351"/>
      <c r="G4" s="352"/>
      <c r="H4" s="359"/>
      <c r="I4" s="295"/>
      <c r="J4" s="295"/>
      <c r="K4" s="295"/>
      <c r="L4" s="295"/>
      <c r="M4" s="360"/>
      <c r="N4" s="359"/>
      <c r="O4" s="295"/>
      <c r="P4" s="295"/>
      <c r="Q4" s="295"/>
      <c r="R4" s="295"/>
      <c r="S4" s="360"/>
      <c r="T4" s="359"/>
      <c r="U4" s="295"/>
      <c r="V4" s="295"/>
      <c r="W4" s="295"/>
      <c r="X4" s="295"/>
      <c r="Y4" s="360"/>
      <c r="Z4" s="359"/>
      <c r="AA4" s="295"/>
      <c r="AB4" s="295"/>
      <c r="AC4" s="295"/>
      <c r="AD4" s="295"/>
      <c r="AE4" s="360"/>
      <c r="AF4" s="359"/>
      <c r="AG4" s="295"/>
      <c r="AH4" s="295"/>
      <c r="AI4" s="295"/>
      <c r="AJ4" s="295"/>
      <c r="AK4" s="360"/>
      <c r="AL4" s="359"/>
      <c r="AM4" s="295"/>
      <c r="AN4" s="295"/>
      <c r="AO4" s="295"/>
      <c r="AP4" s="295"/>
      <c r="AQ4" s="360"/>
      <c r="AR4" s="359"/>
      <c r="AS4" s="295"/>
      <c r="AT4" s="295"/>
      <c r="AU4" s="295"/>
      <c r="AV4" s="295"/>
      <c r="AW4" s="360"/>
      <c r="AX4" s="359"/>
      <c r="AY4" s="295"/>
      <c r="AZ4" s="295"/>
      <c r="BA4" s="295"/>
      <c r="BB4" s="295"/>
      <c r="BC4" s="345"/>
      <c r="BE4" s="294"/>
      <c r="BF4" s="339"/>
      <c r="BG4" s="342"/>
      <c r="BH4" s="345"/>
    </row>
    <row r="5" spans="2:60" ht="8.25" customHeight="1" thickBot="1" x14ac:dyDescent="0.25">
      <c r="B5" s="353"/>
      <c r="C5" s="354"/>
      <c r="D5" s="354"/>
      <c r="E5" s="354"/>
      <c r="F5" s="354"/>
      <c r="G5" s="355"/>
      <c r="H5" s="361"/>
      <c r="I5" s="327"/>
      <c r="J5" s="327"/>
      <c r="K5" s="327"/>
      <c r="L5" s="327"/>
      <c r="M5" s="362"/>
      <c r="N5" s="359"/>
      <c r="O5" s="295"/>
      <c r="P5" s="295"/>
      <c r="Q5" s="295"/>
      <c r="R5" s="295"/>
      <c r="S5" s="360"/>
      <c r="T5" s="359"/>
      <c r="U5" s="295"/>
      <c r="V5" s="295"/>
      <c r="W5" s="295"/>
      <c r="X5" s="295"/>
      <c r="Y5" s="360"/>
      <c r="Z5" s="359"/>
      <c r="AA5" s="295"/>
      <c r="AB5" s="295"/>
      <c r="AC5" s="295"/>
      <c r="AD5" s="295"/>
      <c r="AE5" s="360"/>
      <c r="AF5" s="359"/>
      <c r="AG5" s="295"/>
      <c r="AH5" s="295"/>
      <c r="AI5" s="295"/>
      <c r="AJ5" s="295"/>
      <c r="AK5" s="360"/>
      <c r="AL5" s="359"/>
      <c r="AM5" s="295"/>
      <c r="AN5" s="295"/>
      <c r="AO5" s="295"/>
      <c r="AP5" s="295"/>
      <c r="AQ5" s="360"/>
      <c r="AR5" s="359"/>
      <c r="AS5" s="295"/>
      <c r="AT5" s="295"/>
      <c r="AU5" s="295"/>
      <c r="AV5" s="295"/>
      <c r="AW5" s="360"/>
      <c r="AX5" s="359"/>
      <c r="AY5" s="295"/>
      <c r="AZ5" s="295"/>
      <c r="BA5" s="295"/>
      <c r="BB5" s="295"/>
      <c r="BC5" s="345"/>
      <c r="BE5" s="337"/>
      <c r="BF5" s="340"/>
      <c r="BG5" s="343"/>
      <c r="BH5" s="346"/>
    </row>
    <row r="6" spans="2:60" ht="8.25" customHeight="1" x14ac:dyDescent="0.2">
      <c r="B6" s="292" t="str">
        <f>Týmy!C5</f>
        <v>PC Sokol Lipník</v>
      </c>
      <c r="C6" s="293"/>
      <c r="D6" s="293"/>
      <c r="E6" s="293"/>
      <c r="F6" s="293"/>
      <c r="G6" s="293"/>
      <c r="H6" s="328"/>
      <c r="I6" s="329"/>
      <c r="J6" s="329"/>
      <c r="K6" s="329"/>
      <c r="L6" s="329"/>
      <c r="M6" s="333"/>
      <c r="N6" s="298">
        <f>K10</f>
        <v>14</v>
      </c>
      <c r="O6" s="299"/>
      <c r="P6" s="299"/>
      <c r="Q6" s="299">
        <f>H10</f>
        <v>17</v>
      </c>
      <c r="R6" s="299"/>
      <c r="S6" s="304"/>
      <c r="T6" s="298">
        <f>K14</f>
        <v>16</v>
      </c>
      <c r="U6" s="299"/>
      <c r="V6" s="299"/>
      <c r="W6" s="299">
        <f>H14</f>
        <v>6</v>
      </c>
      <c r="X6" s="299"/>
      <c r="Y6" s="304"/>
      <c r="Z6" s="298">
        <f>K18</f>
        <v>22</v>
      </c>
      <c r="AA6" s="299"/>
      <c r="AB6" s="299"/>
      <c r="AC6" s="299">
        <f>H18</f>
        <v>9</v>
      </c>
      <c r="AD6" s="299"/>
      <c r="AE6" s="304"/>
      <c r="AF6" s="298">
        <f>K22</f>
        <v>25</v>
      </c>
      <c r="AG6" s="299"/>
      <c r="AH6" s="299"/>
      <c r="AI6" s="299">
        <f>H22</f>
        <v>6</v>
      </c>
      <c r="AJ6" s="299"/>
      <c r="AK6" s="304"/>
      <c r="AL6" s="298">
        <f>K26</f>
        <v>19</v>
      </c>
      <c r="AM6" s="299"/>
      <c r="AN6" s="299"/>
      <c r="AO6" s="299">
        <f>H26</f>
        <v>12</v>
      </c>
      <c r="AP6" s="299"/>
      <c r="AQ6" s="304"/>
      <c r="AR6" s="298">
        <f>K30</f>
        <v>25</v>
      </c>
      <c r="AS6" s="299"/>
      <c r="AT6" s="299"/>
      <c r="AU6" s="299">
        <f>H30</f>
        <v>6</v>
      </c>
      <c r="AV6" s="299"/>
      <c r="AW6" s="304"/>
      <c r="AX6" s="298">
        <f>K34</f>
        <v>20</v>
      </c>
      <c r="AY6" s="299"/>
      <c r="AZ6" s="299"/>
      <c r="BA6" s="299">
        <f>H34</f>
        <v>11</v>
      </c>
      <c r="BB6" s="299"/>
      <c r="BC6" s="317"/>
      <c r="BE6" s="320">
        <f>((H6+K6)&gt;0) + ((N6+Q6)&gt;0) + ((T6+W6)&gt;0) + ((Z6+AC6)&gt;0) + ((AF6+AI6)&gt;0) + ((AL6+AO6)&gt;0) + ((AR6+AU6)&gt;0) + ((AX6+BA6)&gt;0)</f>
        <v>7</v>
      </c>
      <c r="BF6" s="310">
        <f>(H6&gt;K6)+(N6&gt;Q6)+(T6&gt;W6)+(Z6&gt;AC6)+(AF6&gt;AI6)+(AL6&gt;AO6)+(AR6&gt;AU6)+(AX6&gt;BA6)</f>
        <v>6</v>
      </c>
      <c r="BG6" s="312">
        <f>SUM(H6,N6,T6,Z6,AF6,AL6,AR6,AX6)-SUM(K6,Q6,W6,AC6,AI6,AO6,AU6,BA6)</f>
        <v>74</v>
      </c>
      <c r="BH6" s="308">
        <f xml:space="preserve"> SUM(I44:I71,K44:K71,M44:M71) - SUM(H44:H71,J44:J71,L44:L71)</f>
        <v>210</v>
      </c>
    </row>
    <row r="7" spans="2:60" ht="8.25" customHeight="1" x14ac:dyDescent="0.2">
      <c r="B7" s="294"/>
      <c r="C7" s="295"/>
      <c r="D7" s="295"/>
      <c r="E7" s="295"/>
      <c r="F7" s="295"/>
      <c r="G7" s="295"/>
      <c r="H7" s="330"/>
      <c r="I7" s="314"/>
      <c r="J7" s="314"/>
      <c r="K7" s="314"/>
      <c r="L7" s="314"/>
      <c r="M7" s="334"/>
      <c r="N7" s="300"/>
      <c r="O7" s="301"/>
      <c r="P7" s="301"/>
      <c r="Q7" s="301"/>
      <c r="R7" s="301"/>
      <c r="S7" s="305"/>
      <c r="T7" s="300"/>
      <c r="U7" s="301"/>
      <c r="V7" s="301"/>
      <c r="W7" s="301"/>
      <c r="X7" s="301"/>
      <c r="Y7" s="305"/>
      <c r="Z7" s="300"/>
      <c r="AA7" s="301"/>
      <c r="AB7" s="301"/>
      <c r="AC7" s="301"/>
      <c r="AD7" s="301"/>
      <c r="AE7" s="305"/>
      <c r="AF7" s="300"/>
      <c r="AG7" s="301"/>
      <c r="AH7" s="301"/>
      <c r="AI7" s="301"/>
      <c r="AJ7" s="301"/>
      <c r="AK7" s="305"/>
      <c r="AL7" s="300"/>
      <c r="AM7" s="301"/>
      <c r="AN7" s="301"/>
      <c r="AO7" s="301"/>
      <c r="AP7" s="301"/>
      <c r="AQ7" s="305"/>
      <c r="AR7" s="300"/>
      <c r="AS7" s="301"/>
      <c r="AT7" s="301"/>
      <c r="AU7" s="301"/>
      <c r="AV7" s="301"/>
      <c r="AW7" s="305"/>
      <c r="AX7" s="300"/>
      <c r="AY7" s="301"/>
      <c r="AZ7" s="301"/>
      <c r="BA7" s="301"/>
      <c r="BB7" s="301"/>
      <c r="BC7" s="318"/>
      <c r="BE7" s="320"/>
      <c r="BF7" s="310"/>
      <c r="BG7" s="312"/>
      <c r="BH7" s="308"/>
    </row>
    <row r="8" spans="2:60" ht="8.25" customHeight="1" x14ac:dyDescent="0.2">
      <c r="B8" s="294"/>
      <c r="C8" s="295"/>
      <c r="D8" s="295"/>
      <c r="E8" s="295"/>
      <c r="F8" s="295"/>
      <c r="G8" s="295"/>
      <c r="H8" s="330"/>
      <c r="I8" s="314"/>
      <c r="J8" s="314"/>
      <c r="K8" s="314"/>
      <c r="L8" s="314"/>
      <c r="M8" s="334"/>
      <c r="N8" s="300"/>
      <c r="O8" s="301"/>
      <c r="P8" s="301"/>
      <c r="Q8" s="301"/>
      <c r="R8" s="301"/>
      <c r="S8" s="305"/>
      <c r="T8" s="300"/>
      <c r="U8" s="301"/>
      <c r="V8" s="301"/>
      <c r="W8" s="301"/>
      <c r="X8" s="301"/>
      <c r="Y8" s="305"/>
      <c r="Z8" s="300"/>
      <c r="AA8" s="301"/>
      <c r="AB8" s="301"/>
      <c r="AC8" s="301"/>
      <c r="AD8" s="301"/>
      <c r="AE8" s="305"/>
      <c r="AF8" s="300"/>
      <c r="AG8" s="301"/>
      <c r="AH8" s="301"/>
      <c r="AI8" s="301"/>
      <c r="AJ8" s="301"/>
      <c r="AK8" s="305"/>
      <c r="AL8" s="300"/>
      <c r="AM8" s="301"/>
      <c r="AN8" s="301"/>
      <c r="AO8" s="301"/>
      <c r="AP8" s="301"/>
      <c r="AQ8" s="305"/>
      <c r="AR8" s="300"/>
      <c r="AS8" s="301"/>
      <c r="AT8" s="301"/>
      <c r="AU8" s="301"/>
      <c r="AV8" s="301"/>
      <c r="AW8" s="305"/>
      <c r="AX8" s="300"/>
      <c r="AY8" s="301"/>
      <c r="AZ8" s="301"/>
      <c r="BA8" s="301"/>
      <c r="BB8" s="301"/>
      <c r="BC8" s="318"/>
      <c r="BE8" s="320"/>
      <c r="BF8" s="310"/>
      <c r="BG8" s="312"/>
      <c r="BH8" s="308"/>
    </row>
    <row r="9" spans="2:60" ht="8.25" customHeight="1" thickBot="1" x14ac:dyDescent="0.25">
      <c r="B9" s="326"/>
      <c r="C9" s="327"/>
      <c r="D9" s="327"/>
      <c r="E9" s="327"/>
      <c r="F9" s="327"/>
      <c r="G9" s="327"/>
      <c r="H9" s="331"/>
      <c r="I9" s="332"/>
      <c r="J9" s="332"/>
      <c r="K9" s="332"/>
      <c r="L9" s="332"/>
      <c r="M9" s="335"/>
      <c r="N9" s="315"/>
      <c r="O9" s="316"/>
      <c r="P9" s="316"/>
      <c r="Q9" s="316"/>
      <c r="R9" s="316"/>
      <c r="S9" s="325"/>
      <c r="T9" s="315"/>
      <c r="U9" s="316"/>
      <c r="V9" s="316"/>
      <c r="W9" s="316"/>
      <c r="X9" s="316"/>
      <c r="Y9" s="325"/>
      <c r="Z9" s="315"/>
      <c r="AA9" s="316"/>
      <c r="AB9" s="316"/>
      <c r="AC9" s="316"/>
      <c r="AD9" s="316"/>
      <c r="AE9" s="325"/>
      <c r="AF9" s="315"/>
      <c r="AG9" s="316"/>
      <c r="AH9" s="316"/>
      <c r="AI9" s="316"/>
      <c r="AJ9" s="316"/>
      <c r="AK9" s="325"/>
      <c r="AL9" s="315"/>
      <c r="AM9" s="316"/>
      <c r="AN9" s="316"/>
      <c r="AO9" s="316"/>
      <c r="AP9" s="316"/>
      <c r="AQ9" s="325"/>
      <c r="AR9" s="315"/>
      <c r="AS9" s="316"/>
      <c r="AT9" s="316"/>
      <c r="AU9" s="316"/>
      <c r="AV9" s="316"/>
      <c r="AW9" s="325"/>
      <c r="AX9" s="315"/>
      <c r="AY9" s="316"/>
      <c r="AZ9" s="316"/>
      <c r="BA9" s="316"/>
      <c r="BB9" s="316"/>
      <c r="BC9" s="319"/>
      <c r="BE9" s="320"/>
      <c r="BF9" s="310"/>
      <c r="BG9" s="312"/>
      <c r="BH9" s="308"/>
    </row>
    <row r="10" spans="2:60" ht="8.25" customHeight="1" x14ac:dyDescent="0.2">
      <c r="B10" s="292" t="str">
        <f>Týmy!C6</f>
        <v>Carreau Brno</v>
      </c>
      <c r="C10" s="293"/>
      <c r="D10" s="293"/>
      <c r="E10" s="293"/>
      <c r="F10" s="293"/>
      <c r="G10" s="293"/>
      <c r="H10" s="298">
        <f>2*((H44&gt;I44)+(J44&gt;K44)+(L44&gt;M44)+(H45&gt;I45)+(J45&gt;K45)+(L45&gt;M45)) + 5*((H46&gt;I46)+(L46&gt;M46)) + 3*((H47&gt;I47)+(J47&gt;K47)+(L47&gt;M47))</f>
        <v>17</v>
      </c>
      <c r="I10" s="299"/>
      <c r="J10" s="299"/>
      <c r="K10" s="299">
        <f>2*((H44&lt;I44)+(J44&lt;K44)+(L44&lt;M44)+(H45&lt;I45)+(J45&lt;K45)+(L45&lt;M45)) + 5*((H46&lt;I46)+(L46&lt;M46)) + 3*((H47&lt;I47)+(J47&lt;K47)+(L47&lt;M47))</f>
        <v>14</v>
      </c>
      <c r="L10" s="299"/>
      <c r="M10" s="304"/>
      <c r="N10" s="328"/>
      <c r="O10" s="329"/>
      <c r="P10" s="329"/>
      <c r="Q10" s="329"/>
      <c r="R10" s="329"/>
      <c r="S10" s="333"/>
      <c r="T10" s="298">
        <f>Q14</f>
        <v>21</v>
      </c>
      <c r="U10" s="299"/>
      <c r="V10" s="299"/>
      <c r="W10" s="299">
        <f>N14</f>
        <v>10</v>
      </c>
      <c r="X10" s="299"/>
      <c r="Y10" s="304"/>
      <c r="Z10" s="298">
        <f>Q18</f>
        <v>4</v>
      </c>
      <c r="AA10" s="299"/>
      <c r="AB10" s="299"/>
      <c r="AC10" s="299">
        <f>N18</f>
        <v>18</v>
      </c>
      <c r="AD10" s="299"/>
      <c r="AE10" s="304"/>
      <c r="AF10" s="298">
        <f>Q22</f>
        <v>13</v>
      </c>
      <c r="AG10" s="299"/>
      <c r="AH10" s="299"/>
      <c r="AI10" s="299">
        <f>N22</f>
        <v>18</v>
      </c>
      <c r="AJ10" s="299"/>
      <c r="AK10" s="304"/>
      <c r="AL10" s="298">
        <f>Q26</f>
        <v>26</v>
      </c>
      <c r="AM10" s="299"/>
      <c r="AN10" s="299"/>
      <c r="AO10" s="299">
        <f>N26</f>
        <v>5</v>
      </c>
      <c r="AP10" s="299"/>
      <c r="AQ10" s="304"/>
      <c r="AR10" s="298">
        <f>Q30</f>
        <v>29</v>
      </c>
      <c r="AS10" s="299"/>
      <c r="AT10" s="299"/>
      <c r="AU10" s="299">
        <f>N30</f>
        <v>2</v>
      </c>
      <c r="AV10" s="299"/>
      <c r="AW10" s="304"/>
      <c r="AX10" s="298">
        <f>Q34</f>
        <v>19</v>
      </c>
      <c r="AY10" s="299"/>
      <c r="AZ10" s="299"/>
      <c r="BA10" s="299">
        <f>N34</f>
        <v>12</v>
      </c>
      <c r="BB10" s="299"/>
      <c r="BC10" s="317"/>
      <c r="BE10" s="320">
        <f>((H10+K10)&gt;0) + ((N10+Q10)&gt;0) + ((T10+W10)&gt;0) + ((Z10+AC10)&gt;0) + ((AF10+AI10)&gt;0) + ((AL10+AO10)&gt;0) + ((AR10+AU10)&gt;0) + ((AX10+BA10)&gt;0)</f>
        <v>7</v>
      </c>
      <c r="BF10" s="310">
        <f>(H10&gt;K10)+(N10&gt;Q10)+(T10&gt;W10)+(Z10&gt;AC10)+(AF10&gt;AI10)+(AL10&gt;AO10)+(AR10&gt;AU10)+(AX10&gt;BA10)</f>
        <v>5</v>
      </c>
      <c r="BG10" s="312">
        <f>SUM(H10,N10,T10,Z10,AF10,AL10,AR10,AX10)-SUM(K10,Q10,W10,AC10,AI10,AO10,AU10,BA10)</f>
        <v>50</v>
      </c>
      <c r="BH10" s="308">
        <f>SUM(H44:H47,J44:J47,L44:L47,O48:O71,Q48:Q71,S48:S71) - SUM(I44:I47,K44:K47,M44:M47,N48:N71,P48:P71,R48:R71)</f>
        <v>154</v>
      </c>
    </row>
    <row r="11" spans="2:60" ht="8.25" customHeight="1" x14ac:dyDescent="0.2">
      <c r="B11" s="294"/>
      <c r="C11" s="295"/>
      <c r="D11" s="295"/>
      <c r="E11" s="295"/>
      <c r="F11" s="295"/>
      <c r="G11" s="295"/>
      <c r="H11" s="300"/>
      <c r="I11" s="301"/>
      <c r="J11" s="301"/>
      <c r="K11" s="301"/>
      <c r="L11" s="301"/>
      <c r="M11" s="305"/>
      <c r="N11" s="330"/>
      <c r="O11" s="314"/>
      <c r="P11" s="314"/>
      <c r="Q11" s="314"/>
      <c r="R11" s="314"/>
      <c r="S11" s="334"/>
      <c r="T11" s="300"/>
      <c r="U11" s="301"/>
      <c r="V11" s="301"/>
      <c r="W11" s="301"/>
      <c r="X11" s="301"/>
      <c r="Y11" s="305"/>
      <c r="Z11" s="300"/>
      <c r="AA11" s="301"/>
      <c r="AB11" s="301"/>
      <c r="AC11" s="301"/>
      <c r="AD11" s="301"/>
      <c r="AE11" s="305"/>
      <c r="AF11" s="300"/>
      <c r="AG11" s="301"/>
      <c r="AH11" s="301"/>
      <c r="AI11" s="301"/>
      <c r="AJ11" s="301"/>
      <c r="AK11" s="305"/>
      <c r="AL11" s="300"/>
      <c r="AM11" s="301"/>
      <c r="AN11" s="301"/>
      <c r="AO11" s="301"/>
      <c r="AP11" s="301"/>
      <c r="AQ11" s="305"/>
      <c r="AR11" s="300"/>
      <c r="AS11" s="301"/>
      <c r="AT11" s="301"/>
      <c r="AU11" s="301"/>
      <c r="AV11" s="301"/>
      <c r="AW11" s="305"/>
      <c r="AX11" s="300"/>
      <c r="AY11" s="301"/>
      <c r="AZ11" s="301"/>
      <c r="BA11" s="301"/>
      <c r="BB11" s="301"/>
      <c r="BC11" s="318"/>
      <c r="BE11" s="320"/>
      <c r="BF11" s="310"/>
      <c r="BG11" s="312"/>
      <c r="BH11" s="308"/>
    </row>
    <row r="12" spans="2:60" ht="8.25" customHeight="1" x14ac:dyDescent="0.2">
      <c r="B12" s="294"/>
      <c r="C12" s="295"/>
      <c r="D12" s="295"/>
      <c r="E12" s="295"/>
      <c r="F12" s="295"/>
      <c r="G12" s="295"/>
      <c r="H12" s="300"/>
      <c r="I12" s="301"/>
      <c r="J12" s="301"/>
      <c r="K12" s="301"/>
      <c r="L12" s="301"/>
      <c r="M12" s="305"/>
      <c r="N12" s="330"/>
      <c r="O12" s="314"/>
      <c r="P12" s="314"/>
      <c r="Q12" s="314"/>
      <c r="R12" s="314"/>
      <c r="S12" s="334"/>
      <c r="T12" s="300"/>
      <c r="U12" s="301"/>
      <c r="V12" s="301"/>
      <c r="W12" s="301"/>
      <c r="X12" s="301"/>
      <c r="Y12" s="305"/>
      <c r="Z12" s="300"/>
      <c r="AA12" s="301"/>
      <c r="AB12" s="301"/>
      <c r="AC12" s="301"/>
      <c r="AD12" s="301"/>
      <c r="AE12" s="305"/>
      <c r="AF12" s="300"/>
      <c r="AG12" s="301"/>
      <c r="AH12" s="301"/>
      <c r="AI12" s="301"/>
      <c r="AJ12" s="301"/>
      <c r="AK12" s="305"/>
      <c r="AL12" s="300"/>
      <c r="AM12" s="301"/>
      <c r="AN12" s="301"/>
      <c r="AO12" s="301"/>
      <c r="AP12" s="301"/>
      <c r="AQ12" s="305"/>
      <c r="AR12" s="300"/>
      <c r="AS12" s="301"/>
      <c r="AT12" s="301"/>
      <c r="AU12" s="301"/>
      <c r="AV12" s="301"/>
      <c r="AW12" s="305"/>
      <c r="AX12" s="300"/>
      <c r="AY12" s="301"/>
      <c r="AZ12" s="301"/>
      <c r="BA12" s="301"/>
      <c r="BB12" s="301"/>
      <c r="BC12" s="318"/>
      <c r="BE12" s="320"/>
      <c r="BF12" s="310"/>
      <c r="BG12" s="312"/>
      <c r="BH12" s="308"/>
    </row>
    <row r="13" spans="2:60" ht="8.25" customHeight="1" thickBot="1" x14ac:dyDescent="0.25">
      <c r="B13" s="326"/>
      <c r="C13" s="327"/>
      <c r="D13" s="327"/>
      <c r="E13" s="327"/>
      <c r="F13" s="327"/>
      <c r="G13" s="327"/>
      <c r="H13" s="315"/>
      <c r="I13" s="316"/>
      <c r="J13" s="316"/>
      <c r="K13" s="316"/>
      <c r="L13" s="316"/>
      <c r="M13" s="325"/>
      <c r="N13" s="331"/>
      <c r="O13" s="332"/>
      <c r="P13" s="332"/>
      <c r="Q13" s="332"/>
      <c r="R13" s="332"/>
      <c r="S13" s="335"/>
      <c r="T13" s="315"/>
      <c r="U13" s="316"/>
      <c r="V13" s="316"/>
      <c r="W13" s="316"/>
      <c r="X13" s="316"/>
      <c r="Y13" s="325"/>
      <c r="Z13" s="315"/>
      <c r="AA13" s="316"/>
      <c r="AB13" s="316"/>
      <c r="AC13" s="316"/>
      <c r="AD13" s="316"/>
      <c r="AE13" s="325"/>
      <c r="AF13" s="315"/>
      <c r="AG13" s="316"/>
      <c r="AH13" s="316"/>
      <c r="AI13" s="316"/>
      <c r="AJ13" s="316"/>
      <c r="AK13" s="325"/>
      <c r="AL13" s="315"/>
      <c r="AM13" s="316"/>
      <c r="AN13" s="316"/>
      <c r="AO13" s="316"/>
      <c r="AP13" s="316"/>
      <c r="AQ13" s="325"/>
      <c r="AR13" s="315"/>
      <c r="AS13" s="316"/>
      <c r="AT13" s="316"/>
      <c r="AU13" s="316"/>
      <c r="AV13" s="316"/>
      <c r="AW13" s="325"/>
      <c r="AX13" s="315"/>
      <c r="AY13" s="316"/>
      <c r="AZ13" s="316"/>
      <c r="BA13" s="316"/>
      <c r="BB13" s="316"/>
      <c r="BC13" s="319"/>
      <c r="BE13" s="320"/>
      <c r="BF13" s="310"/>
      <c r="BG13" s="312"/>
      <c r="BH13" s="308"/>
    </row>
    <row r="14" spans="2:60" ht="8.25" customHeight="1" x14ac:dyDescent="0.2">
      <c r="B14" s="292" t="str">
        <f>Týmy!C7</f>
        <v>HRODE Krumsín I</v>
      </c>
      <c r="C14" s="293"/>
      <c r="D14" s="293"/>
      <c r="E14" s="293"/>
      <c r="F14" s="293"/>
      <c r="G14" s="293"/>
      <c r="H14" s="298">
        <f>2*((H48&gt;I48)+(J48&gt;K48)+(L48&gt;M48)+(H49&gt;I49)+(J49&gt;K49)+(L49&gt;M49)) + 5*((H50&gt;I50)+(L50&gt;M50)) + 3*((H51&gt;I51)+(J51&gt;K51)+(L51&gt;M51))</f>
        <v>6</v>
      </c>
      <c r="I14" s="299"/>
      <c r="J14" s="299"/>
      <c r="K14" s="299">
        <f>2*((H48&lt;I48)+(J48&lt;K48)+(L48&lt;M48)+(H49&lt;I49)+(J49&lt;K49)+(L49&lt;M49)) + 5*((H50&lt;I50)+(L50&lt;M50)) + 3*((H51&lt;I51)+(J51&lt;K51)+(L51&lt;M51))</f>
        <v>16</v>
      </c>
      <c r="L14" s="299"/>
      <c r="M14" s="304"/>
      <c r="N14" s="298">
        <f>2*((N48&gt;O48)+(P48&gt;Q48)+(R48&gt;S48)+(N49&gt;O49)+(P49&gt;Q49)+(R49&gt;S49)) + 5*((N50&gt;O50)+(R50&gt;S50)) + 3*((N51&gt;O51)+(P51&gt;Q51)+(R51&gt;S51))</f>
        <v>10</v>
      </c>
      <c r="O14" s="299"/>
      <c r="P14" s="299"/>
      <c r="Q14" s="299">
        <f>2*((N48&lt;O48)+(P48&lt;Q48)+(R48&lt;S48)+(N49&lt;O49)+(P49&lt;Q49)+(R49&lt;S49)) + 5*((N50&lt;O50)+(R50&lt;S50)) + 3*((N51&lt;O51)+(P51&lt;Q51)+(R51&lt;S51))</f>
        <v>21</v>
      </c>
      <c r="R14" s="299"/>
      <c r="S14" s="304"/>
      <c r="T14" s="328"/>
      <c r="U14" s="329"/>
      <c r="V14" s="329"/>
      <c r="W14" s="329"/>
      <c r="X14" s="329"/>
      <c r="Y14" s="333"/>
      <c r="Z14" s="298">
        <f>W18</f>
        <v>14</v>
      </c>
      <c r="AA14" s="299"/>
      <c r="AB14" s="299"/>
      <c r="AC14" s="299">
        <f>T18</f>
        <v>17</v>
      </c>
      <c r="AD14" s="299"/>
      <c r="AE14" s="304"/>
      <c r="AF14" s="298">
        <f>W22</f>
        <v>22</v>
      </c>
      <c r="AG14" s="299"/>
      <c r="AH14" s="299"/>
      <c r="AI14" s="299">
        <f>T22</f>
        <v>9</v>
      </c>
      <c r="AJ14" s="299"/>
      <c r="AK14" s="304"/>
      <c r="AL14" s="298">
        <f>W26</f>
        <v>25</v>
      </c>
      <c r="AM14" s="299"/>
      <c r="AN14" s="299"/>
      <c r="AO14" s="299">
        <f>T26</f>
        <v>6</v>
      </c>
      <c r="AP14" s="299"/>
      <c r="AQ14" s="304"/>
      <c r="AR14" s="298">
        <f>W30</f>
        <v>22</v>
      </c>
      <c r="AS14" s="299"/>
      <c r="AT14" s="299"/>
      <c r="AU14" s="299">
        <f>T30</f>
        <v>9</v>
      </c>
      <c r="AV14" s="299"/>
      <c r="AW14" s="304"/>
      <c r="AX14" s="298">
        <f>W34</f>
        <v>21</v>
      </c>
      <c r="AY14" s="299"/>
      <c r="AZ14" s="299"/>
      <c r="BA14" s="299">
        <f>T34</f>
        <v>10</v>
      </c>
      <c r="BB14" s="299"/>
      <c r="BC14" s="317"/>
      <c r="BE14" s="320">
        <f>((H14+K14)&gt;0) + ((N14+Q14)&gt;0) + ((T14+W14)&gt;0) + ((Z14+AC14)&gt;0) + ((AF14+AI14)&gt;0) + ((AL14+AO14)&gt;0) + ((AR14+AU14)&gt;0) + ((AX14+BA14)&gt;0)</f>
        <v>7</v>
      </c>
      <c r="BF14" s="310">
        <f>(H14&gt;K14)+(N14&gt;Q14)+(T14&gt;W14)+(Z14&gt;AC14)+(AF14&gt;AI14)+(AL14&gt;AO14)+(AR14&gt;AU14)+(AX14&gt;BA14)</f>
        <v>4</v>
      </c>
      <c r="BG14" s="312">
        <f>SUM(H14,N14,T14,Z14,AF14,AL14,AR14,AX14)-SUM(K14,Q14,W14,AC14,AI14,AO14,AU14,BA14)</f>
        <v>32</v>
      </c>
      <c r="BH14" s="308">
        <f>SUM(H48:H51,J48:J51,L48:L51,N48:N51,P48:P51,R48:R51,U52:U71,W52:W71,Y52:Y71) - SUM(I48:I51,K48:K51,M48:M51,O48:O51,Q48:Q51,S48:S51,T52:T71,V52:V71,X52:X71)</f>
        <v>56</v>
      </c>
    </row>
    <row r="15" spans="2:60" ht="8.25" customHeight="1" x14ac:dyDescent="0.2">
      <c r="B15" s="294"/>
      <c r="C15" s="295"/>
      <c r="D15" s="295"/>
      <c r="E15" s="295"/>
      <c r="F15" s="295"/>
      <c r="G15" s="295"/>
      <c r="H15" s="300"/>
      <c r="I15" s="301"/>
      <c r="J15" s="301"/>
      <c r="K15" s="301"/>
      <c r="L15" s="301"/>
      <c r="M15" s="305"/>
      <c r="N15" s="300"/>
      <c r="O15" s="301"/>
      <c r="P15" s="301"/>
      <c r="Q15" s="301"/>
      <c r="R15" s="301"/>
      <c r="S15" s="305"/>
      <c r="T15" s="330"/>
      <c r="U15" s="314"/>
      <c r="V15" s="314"/>
      <c r="W15" s="314"/>
      <c r="X15" s="314"/>
      <c r="Y15" s="334"/>
      <c r="Z15" s="300"/>
      <c r="AA15" s="301"/>
      <c r="AB15" s="301"/>
      <c r="AC15" s="301"/>
      <c r="AD15" s="301"/>
      <c r="AE15" s="305"/>
      <c r="AF15" s="300"/>
      <c r="AG15" s="301"/>
      <c r="AH15" s="301"/>
      <c r="AI15" s="301"/>
      <c r="AJ15" s="301"/>
      <c r="AK15" s="305"/>
      <c r="AL15" s="300"/>
      <c r="AM15" s="301"/>
      <c r="AN15" s="301"/>
      <c r="AO15" s="301"/>
      <c r="AP15" s="301"/>
      <c r="AQ15" s="305"/>
      <c r="AR15" s="300"/>
      <c r="AS15" s="301"/>
      <c r="AT15" s="301"/>
      <c r="AU15" s="301"/>
      <c r="AV15" s="301"/>
      <c r="AW15" s="305"/>
      <c r="AX15" s="300"/>
      <c r="AY15" s="301"/>
      <c r="AZ15" s="301"/>
      <c r="BA15" s="301"/>
      <c r="BB15" s="301"/>
      <c r="BC15" s="318"/>
      <c r="BE15" s="320"/>
      <c r="BF15" s="310"/>
      <c r="BG15" s="312"/>
      <c r="BH15" s="308"/>
    </row>
    <row r="16" spans="2:60" ht="8.25" customHeight="1" x14ac:dyDescent="0.2">
      <c r="B16" s="294"/>
      <c r="C16" s="295"/>
      <c r="D16" s="295"/>
      <c r="E16" s="295"/>
      <c r="F16" s="295"/>
      <c r="G16" s="295"/>
      <c r="H16" s="300"/>
      <c r="I16" s="301"/>
      <c r="J16" s="301"/>
      <c r="K16" s="301"/>
      <c r="L16" s="301"/>
      <c r="M16" s="305"/>
      <c r="N16" s="300"/>
      <c r="O16" s="301"/>
      <c r="P16" s="301"/>
      <c r="Q16" s="301"/>
      <c r="R16" s="301"/>
      <c r="S16" s="305"/>
      <c r="T16" s="330"/>
      <c r="U16" s="314"/>
      <c r="V16" s="314"/>
      <c r="W16" s="314"/>
      <c r="X16" s="314"/>
      <c r="Y16" s="334"/>
      <c r="Z16" s="300"/>
      <c r="AA16" s="301"/>
      <c r="AB16" s="301"/>
      <c r="AC16" s="301"/>
      <c r="AD16" s="301"/>
      <c r="AE16" s="305"/>
      <c r="AF16" s="300"/>
      <c r="AG16" s="301"/>
      <c r="AH16" s="301"/>
      <c r="AI16" s="301"/>
      <c r="AJ16" s="301"/>
      <c r="AK16" s="305"/>
      <c r="AL16" s="300"/>
      <c r="AM16" s="301"/>
      <c r="AN16" s="301"/>
      <c r="AO16" s="301"/>
      <c r="AP16" s="301"/>
      <c r="AQ16" s="305"/>
      <c r="AR16" s="300"/>
      <c r="AS16" s="301"/>
      <c r="AT16" s="301"/>
      <c r="AU16" s="301"/>
      <c r="AV16" s="301"/>
      <c r="AW16" s="305"/>
      <c r="AX16" s="300"/>
      <c r="AY16" s="301"/>
      <c r="AZ16" s="301"/>
      <c r="BA16" s="301"/>
      <c r="BB16" s="301"/>
      <c r="BC16" s="318"/>
      <c r="BE16" s="320"/>
      <c r="BF16" s="310"/>
      <c r="BG16" s="312"/>
      <c r="BH16" s="308"/>
    </row>
    <row r="17" spans="2:60" ht="8.25" customHeight="1" thickBot="1" x14ac:dyDescent="0.25">
      <c r="B17" s="326"/>
      <c r="C17" s="327"/>
      <c r="D17" s="327"/>
      <c r="E17" s="327"/>
      <c r="F17" s="327"/>
      <c r="G17" s="327"/>
      <c r="H17" s="315"/>
      <c r="I17" s="316"/>
      <c r="J17" s="316"/>
      <c r="K17" s="316"/>
      <c r="L17" s="316"/>
      <c r="M17" s="325"/>
      <c r="N17" s="315"/>
      <c r="O17" s="316"/>
      <c r="P17" s="316"/>
      <c r="Q17" s="316"/>
      <c r="R17" s="316"/>
      <c r="S17" s="325"/>
      <c r="T17" s="331"/>
      <c r="U17" s="332"/>
      <c r="V17" s="332"/>
      <c r="W17" s="332"/>
      <c r="X17" s="332"/>
      <c r="Y17" s="335"/>
      <c r="Z17" s="315"/>
      <c r="AA17" s="316"/>
      <c r="AB17" s="316"/>
      <c r="AC17" s="316"/>
      <c r="AD17" s="316"/>
      <c r="AE17" s="325"/>
      <c r="AF17" s="315"/>
      <c r="AG17" s="316"/>
      <c r="AH17" s="316"/>
      <c r="AI17" s="316"/>
      <c r="AJ17" s="316"/>
      <c r="AK17" s="325"/>
      <c r="AL17" s="315"/>
      <c r="AM17" s="316"/>
      <c r="AN17" s="316"/>
      <c r="AO17" s="316"/>
      <c r="AP17" s="316"/>
      <c r="AQ17" s="325"/>
      <c r="AR17" s="315"/>
      <c r="AS17" s="316"/>
      <c r="AT17" s="316"/>
      <c r="AU17" s="316"/>
      <c r="AV17" s="316"/>
      <c r="AW17" s="325"/>
      <c r="AX17" s="315"/>
      <c r="AY17" s="316"/>
      <c r="AZ17" s="316"/>
      <c r="BA17" s="316"/>
      <c r="BB17" s="316"/>
      <c r="BC17" s="319"/>
      <c r="BE17" s="320"/>
      <c r="BF17" s="310"/>
      <c r="BG17" s="312"/>
      <c r="BH17" s="308"/>
    </row>
    <row r="18" spans="2:60" ht="8.25" customHeight="1" x14ac:dyDescent="0.2">
      <c r="B18" s="292" t="str">
        <f>Týmy!C8</f>
        <v>1. KPK Vrchlabí A</v>
      </c>
      <c r="C18" s="293"/>
      <c r="D18" s="293"/>
      <c r="E18" s="293"/>
      <c r="F18" s="293"/>
      <c r="G18" s="293"/>
      <c r="H18" s="298">
        <f>2*((H52&gt;I52)+(J52&gt;K52)+(L52&gt;M52)+(H53&gt;I53)+(J53&gt;K53)+(L53&gt;M53)) + 5*((H54&gt;I54)+(L54&gt;M54)) + 3*((H55&gt;I55)+(J55&gt;K55)+(L55&gt;M55))</f>
        <v>9</v>
      </c>
      <c r="I18" s="299"/>
      <c r="J18" s="299"/>
      <c r="K18" s="299">
        <f>2*((H52&lt;I52)+(J52&lt;K52)+(L52&lt;M52)+(H53&lt;I53)+(J53&lt;K53)+(L53&lt;M53)) + 5*((H54&lt;I54)+(L54&lt;M54)) + 3*((H55&lt;I55)+(J55&lt;K55)+(L55&lt;M55))</f>
        <v>22</v>
      </c>
      <c r="L18" s="299"/>
      <c r="M18" s="304"/>
      <c r="N18" s="298">
        <f>2*((N52&gt;O52)+(P52&gt;Q52)+(R52&gt;S52)+(N53&gt;O53)+(P53&gt;Q53)+(R53&gt;S53)) + 5*((N54&gt;O54)+(R54&gt;S54)) + 3*((N55&gt;O55)+(P55&gt;Q55)+(R55&gt;S55))</f>
        <v>18</v>
      </c>
      <c r="O18" s="299"/>
      <c r="P18" s="299"/>
      <c r="Q18" s="299">
        <f>2*((N52&lt;O52)+(P52&lt;Q52)+(R52&lt;S52)+(N53&lt;O53)+(P53&lt;Q53)+(R53&lt;S53)) + 5*((N54&lt;O54)+(R54&lt;S54)) + 3*((N55&lt;O55)+(P55&lt;Q55)+(R55&lt;S55))</f>
        <v>4</v>
      </c>
      <c r="R18" s="299"/>
      <c r="S18" s="304"/>
      <c r="T18" s="298">
        <f>2*((T52&gt;U52)+(V52&gt;W52)+(X52&gt;Y52)+(T53&gt;U53)+(V53&gt;W53)+(X53&gt;Y53)) + 5*((T54&gt;U54)+(X54&gt;Y54)) + 3*((T55&gt;U55)+(V55&gt;W55)+(X55&gt;Y55))</f>
        <v>17</v>
      </c>
      <c r="U18" s="299"/>
      <c r="V18" s="299"/>
      <c r="W18" s="299">
        <f>2*((T52&lt;U52)+(V52&lt;W52)+(X52&lt;Y52)+(T53&lt;U53)+(V53&lt;W53)+(X53&lt;Y53)) + 5*((T54&lt;U54)+(X54&lt;Y54)) + 3*((T55&lt;U55)+(V55&lt;W55)+(X55&lt;Y55))</f>
        <v>14</v>
      </c>
      <c r="X18" s="299"/>
      <c r="Y18" s="304"/>
      <c r="Z18" s="314"/>
      <c r="AA18" s="314"/>
      <c r="AB18" s="314"/>
      <c r="AC18" s="314"/>
      <c r="AD18" s="314"/>
      <c r="AE18" s="314"/>
      <c r="AF18" s="298">
        <f>AC22</f>
        <v>26</v>
      </c>
      <c r="AG18" s="299"/>
      <c r="AH18" s="299"/>
      <c r="AI18" s="299">
        <f>Z22</f>
        <v>5</v>
      </c>
      <c r="AJ18" s="299"/>
      <c r="AK18" s="304"/>
      <c r="AL18" s="298">
        <f>AC26</f>
        <v>12</v>
      </c>
      <c r="AM18" s="299"/>
      <c r="AN18" s="299"/>
      <c r="AO18" s="299">
        <f>Z26</f>
        <v>19</v>
      </c>
      <c r="AP18" s="299"/>
      <c r="AQ18" s="304"/>
      <c r="AR18" s="298">
        <f>AC30</f>
        <v>29</v>
      </c>
      <c r="AS18" s="299"/>
      <c r="AT18" s="299"/>
      <c r="AU18" s="299">
        <f>Z30</f>
        <v>2</v>
      </c>
      <c r="AV18" s="299"/>
      <c r="AW18" s="304"/>
      <c r="AX18" s="298">
        <f>AC34</f>
        <v>26</v>
      </c>
      <c r="AY18" s="299"/>
      <c r="AZ18" s="299"/>
      <c r="BA18" s="299">
        <f>Z34</f>
        <v>5</v>
      </c>
      <c r="BB18" s="299"/>
      <c r="BC18" s="317"/>
      <c r="BE18" s="320">
        <f>((H18+K18)&gt;0) + ((N18+Q18)&gt;0) + ((T18+W18)&gt;0) + ((Z18+AC18)&gt;0) + ((AF18+AI18)&gt;0) + ((AL18+AO18)&gt;0) + ((AR18+AU18)&gt;0) + ((AX18+BA18)&gt;0)</f>
        <v>7</v>
      </c>
      <c r="BF18" s="310">
        <f>(H18&gt;K18)+(N18&gt;Q18)+(T18&gt;W18)+(Z18&gt;AC18)+(AF18&gt;AI18)+(AL18&gt;AO18)+(AR18&gt;AU18)+(AX18&gt;BA18)</f>
        <v>5</v>
      </c>
      <c r="BG18" s="312">
        <f>SUM(H18,N18,T18,Z18,AF18,AL18,AR18,AX18)-SUM(K18,Q18,W18,AC18,AI18,AO18,AU18,BA18)</f>
        <v>66</v>
      </c>
      <c r="BH18" s="308">
        <f>SUM(H52:H55,J52:J55,L52:L55,N52:N55,P52:P55,R52:R55,T52:T55,V52:V55,X52:X55,AA56:AA71,AC56:AC71,AE56:AE71) - SUM(I52:I55,K52:K55,M52:M55,O52:O55,Q52:Q55,S52:S55,U52:U55,W52:W55,Y52:Y55,Z56:Z71,AB56:AB71,AD56:AD71)</f>
        <v>126</v>
      </c>
    </row>
    <row r="19" spans="2:60" ht="8.25" customHeight="1" x14ac:dyDescent="0.2">
      <c r="B19" s="294"/>
      <c r="C19" s="295"/>
      <c r="D19" s="295"/>
      <c r="E19" s="295"/>
      <c r="F19" s="295"/>
      <c r="G19" s="295"/>
      <c r="H19" s="300"/>
      <c r="I19" s="301"/>
      <c r="J19" s="301"/>
      <c r="K19" s="301"/>
      <c r="L19" s="301"/>
      <c r="M19" s="305"/>
      <c r="N19" s="300"/>
      <c r="O19" s="301"/>
      <c r="P19" s="301"/>
      <c r="Q19" s="301"/>
      <c r="R19" s="301"/>
      <c r="S19" s="305"/>
      <c r="T19" s="300"/>
      <c r="U19" s="301"/>
      <c r="V19" s="301"/>
      <c r="W19" s="301"/>
      <c r="X19" s="301"/>
      <c r="Y19" s="305"/>
      <c r="Z19" s="314"/>
      <c r="AA19" s="314"/>
      <c r="AB19" s="314"/>
      <c r="AC19" s="314"/>
      <c r="AD19" s="314"/>
      <c r="AE19" s="314"/>
      <c r="AF19" s="300"/>
      <c r="AG19" s="301"/>
      <c r="AH19" s="301"/>
      <c r="AI19" s="301"/>
      <c r="AJ19" s="301"/>
      <c r="AK19" s="305"/>
      <c r="AL19" s="300"/>
      <c r="AM19" s="301"/>
      <c r="AN19" s="301"/>
      <c r="AO19" s="301"/>
      <c r="AP19" s="301"/>
      <c r="AQ19" s="305"/>
      <c r="AR19" s="300"/>
      <c r="AS19" s="301"/>
      <c r="AT19" s="301"/>
      <c r="AU19" s="301"/>
      <c r="AV19" s="301"/>
      <c r="AW19" s="305"/>
      <c r="AX19" s="300"/>
      <c r="AY19" s="301"/>
      <c r="AZ19" s="301"/>
      <c r="BA19" s="301"/>
      <c r="BB19" s="301"/>
      <c r="BC19" s="318"/>
      <c r="BE19" s="320"/>
      <c r="BF19" s="310"/>
      <c r="BG19" s="312"/>
      <c r="BH19" s="308"/>
    </row>
    <row r="20" spans="2:60" ht="8.25" customHeight="1" x14ac:dyDescent="0.2">
      <c r="B20" s="294"/>
      <c r="C20" s="295"/>
      <c r="D20" s="295"/>
      <c r="E20" s="295"/>
      <c r="F20" s="295"/>
      <c r="G20" s="295"/>
      <c r="H20" s="300"/>
      <c r="I20" s="301"/>
      <c r="J20" s="301"/>
      <c r="K20" s="301"/>
      <c r="L20" s="301"/>
      <c r="M20" s="305"/>
      <c r="N20" s="300"/>
      <c r="O20" s="301"/>
      <c r="P20" s="301"/>
      <c r="Q20" s="301"/>
      <c r="R20" s="301"/>
      <c r="S20" s="305"/>
      <c r="T20" s="300"/>
      <c r="U20" s="301"/>
      <c r="V20" s="301"/>
      <c r="W20" s="301"/>
      <c r="X20" s="301"/>
      <c r="Y20" s="305"/>
      <c r="Z20" s="314"/>
      <c r="AA20" s="314"/>
      <c r="AB20" s="314"/>
      <c r="AC20" s="314"/>
      <c r="AD20" s="314"/>
      <c r="AE20" s="314"/>
      <c r="AF20" s="300"/>
      <c r="AG20" s="301"/>
      <c r="AH20" s="301"/>
      <c r="AI20" s="301"/>
      <c r="AJ20" s="301"/>
      <c r="AK20" s="305"/>
      <c r="AL20" s="300"/>
      <c r="AM20" s="301"/>
      <c r="AN20" s="301"/>
      <c r="AO20" s="301"/>
      <c r="AP20" s="301"/>
      <c r="AQ20" s="305"/>
      <c r="AR20" s="300"/>
      <c r="AS20" s="301"/>
      <c r="AT20" s="301"/>
      <c r="AU20" s="301"/>
      <c r="AV20" s="301"/>
      <c r="AW20" s="305"/>
      <c r="AX20" s="300"/>
      <c r="AY20" s="301"/>
      <c r="AZ20" s="301"/>
      <c r="BA20" s="301"/>
      <c r="BB20" s="301"/>
      <c r="BC20" s="318"/>
      <c r="BE20" s="320"/>
      <c r="BF20" s="310"/>
      <c r="BG20" s="312"/>
      <c r="BH20" s="308"/>
    </row>
    <row r="21" spans="2:60" ht="8.25" customHeight="1" thickBot="1" x14ac:dyDescent="0.25">
      <c r="B21" s="326"/>
      <c r="C21" s="327"/>
      <c r="D21" s="327"/>
      <c r="E21" s="327"/>
      <c r="F21" s="327"/>
      <c r="G21" s="327"/>
      <c r="H21" s="315"/>
      <c r="I21" s="316"/>
      <c r="J21" s="316"/>
      <c r="K21" s="316"/>
      <c r="L21" s="316"/>
      <c r="M21" s="325"/>
      <c r="N21" s="315"/>
      <c r="O21" s="316"/>
      <c r="P21" s="316"/>
      <c r="Q21" s="316"/>
      <c r="R21" s="316"/>
      <c r="S21" s="325"/>
      <c r="T21" s="315"/>
      <c r="U21" s="316"/>
      <c r="V21" s="316"/>
      <c r="W21" s="316"/>
      <c r="X21" s="316"/>
      <c r="Y21" s="325"/>
      <c r="Z21" s="314"/>
      <c r="AA21" s="314"/>
      <c r="AB21" s="314"/>
      <c r="AC21" s="314"/>
      <c r="AD21" s="314"/>
      <c r="AE21" s="314"/>
      <c r="AF21" s="315"/>
      <c r="AG21" s="316"/>
      <c r="AH21" s="316"/>
      <c r="AI21" s="316"/>
      <c r="AJ21" s="316"/>
      <c r="AK21" s="325"/>
      <c r="AL21" s="315"/>
      <c r="AM21" s="316"/>
      <c r="AN21" s="316"/>
      <c r="AO21" s="316"/>
      <c r="AP21" s="316"/>
      <c r="AQ21" s="325"/>
      <c r="AR21" s="315"/>
      <c r="AS21" s="316"/>
      <c r="AT21" s="316"/>
      <c r="AU21" s="316"/>
      <c r="AV21" s="316"/>
      <c r="AW21" s="325"/>
      <c r="AX21" s="315"/>
      <c r="AY21" s="316"/>
      <c r="AZ21" s="316"/>
      <c r="BA21" s="316"/>
      <c r="BB21" s="316"/>
      <c r="BC21" s="319"/>
      <c r="BE21" s="320"/>
      <c r="BF21" s="310"/>
      <c r="BG21" s="312"/>
      <c r="BH21" s="308"/>
    </row>
    <row r="22" spans="2:60" ht="8.25" customHeight="1" x14ac:dyDescent="0.2">
      <c r="B22" s="292" t="str">
        <f>Týmy!C9</f>
        <v>PK Osika</v>
      </c>
      <c r="C22" s="293"/>
      <c r="D22" s="293"/>
      <c r="E22" s="293"/>
      <c r="F22" s="293"/>
      <c r="G22" s="293"/>
      <c r="H22" s="298">
        <f>2*((H56&gt;I56)+(J56&gt;K56)+(L56&gt;M56)+(H57&gt;I57)+(J57&gt;K57)+(L57&gt;M57)) + 5*((H58&gt;I58)+(L58&gt;M58)) + 3*((H59&gt;I59)+(J59&gt;K59)+(L59&gt;M59))</f>
        <v>6</v>
      </c>
      <c r="I22" s="299"/>
      <c r="J22" s="299"/>
      <c r="K22" s="299">
        <f>2*((H56&lt;I56)+(J56&lt;K56)+(L56&lt;M56)+(H57&lt;I57)+(J57&lt;K57)+(L57&lt;M57)) + 5*((H58&lt;I58)+(L58&lt;M58)) + 3*((H59&lt;I59)+(J59&lt;K59)+(L59&lt;M59))</f>
        <v>25</v>
      </c>
      <c r="L22" s="299"/>
      <c r="M22" s="304"/>
      <c r="N22" s="298">
        <f>2*((N56&gt;O56)+(P56&gt;Q56)+(R56&gt;S56)+(N57&gt;O57)+(P57&gt;Q57)+(R57&gt;S57)) + 5*((N58&gt;O58)+(R58&gt;S58)) + 3*((N59&gt;O59)+(P59&gt;Q59)+(R59&gt;S59))</f>
        <v>18</v>
      </c>
      <c r="O22" s="299"/>
      <c r="P22" s="299"/>
      <c r="Q22" s="299">
        <f>2*((N56&lt;O56)+(P56&lt;Q56)+(R56&lt;S56)+(N57&lt;O57)+(P57&lt;Q57)+(R57&lt;S57)) + 5*((N58&lt;O58)+(R58&lt;S58)) + 3*((N59&lt;O59)+(P59&lt;Q59)+(R59&lt;S59))</f>
        <v>13</v>
      </c>
      <c r="R22" s="299"/>
      <c r="S22" s="304"/>
      <c r="T22" s="298">
        <f>2*((T56&gt;U56)+(V56&gt;W56)+(X56&gt;Y56)+(T57&gt;U57)+(V57&gt;W57)+(X57&gt;Y57)) + 5*((T58&gt;U58)+(X58&gt;Y58)) + 3*((T59&gt;U59)+(V59&gt;W59)+(X59&gt;Y59))</f>
        <v>9</v>
      </c>
      <c r="U22" s="299"/>
      <c r="V22" s="299"/>
      <c r="W22" s="299">
        <f>2*((T56&lt;U56)+(V56&lt;W56)+(X56&lt;Y56)+(T57&lt;U57)+(V57&lt;W57)+(X57&lt;Y57)) + 5*((T58&lt;U58)+(X58&lt;Y58)) + 3*((T59&lt;U59)+(V59&lt;W59)+(X59&lt;Y59))</f>
        <v>22</v>
      </c>
      <c r="X22" s="299"/>
      <c r="Y22" s="304"/>
      <c r="Z22" s="298">
        <f>2*((Z56&gt;AA56)+(AB56&gt;AC56)+(AD56&gt;AE56)+(Z57&gt;AA57)+(AB57&gt;AC57)+(AD57&gt;AE57)) + 5*((Z58&gt;AA58)+(AD58&gt;AE58)) + 3*((Z59&gt;AA59)+(AB59&gt;AC59)+(AD59&gt;AE59))</f>
        <v>5</v>
      </c>
      <c r="AA22" s="299"/>
      <c r="AB22" s="299"/>
      <c r="AC22" s="299">
        <f>2*((Z56&lt;AA56)+(AB56&lt;AC56)+(AD56&lt;AE56)+(Z57&lt;AA57)+(AB57&lt;AC57)+(AD57&lt;AE57)) + 5*((Z58&lt;AA58)+(AD58&lt;AE58)) + 3*((Z59&lt;AA59)+(AB59&lt;AC59)+(AD59&lt;AE59))</f>
        <v>26</v>
      </c>
      <c r="AD22" s="299"/>
      <c r="AE22" s="304"/>
      <c r="AF22" s="314"/>
      <c r="AG22" s="314"/>
      <c r="AH22" s="314"/>
      <c r="AI22" s="314"/>
      <c r="AJ22" s="314"/>
      <c r="AK22" s="314"/>
      <c r="AL22" s="298">
        <f>AI26</f>
        <v>12</v>
      </c>
      <c r="AM22" s="299"/>
      <c r="AN22" s="299"/>
      <c r="AO22" s="299">
        <f>AF26</f>
        <v>19</v>
      </c>
      <c r="AP22" s="299"/>
      <c r="AQ22" s="304"/>
      <c r="AR22" s="298">
        <f>AI30</f>
        <v>4</v>
      </c>
      <c r="AS22" s="299"/>
      <c r="AT22" s="299"/>
      <c r="AU22" s="299">
        <f>AF30</f>
        <v>18</v>
      </c>
      <c r="AV22" s="299"/>
      <c r="AW22" s="304"/>
      <c r="AX22" s="298">
        <f>AI34</f>
        <v>9</v>
      </c>
      <c r="AY22" s="299"/>
      <c r="AZ22" s="299"/>
      <c r="BA22" s="299">
        <f>AF34</f>
        <v>22</v>
      </c>
      <c r="BB22" s="299"/>
      <c r="BC22" s="317"/>
      <c r="BE22" s="320">
        <f>((H22+K22)&gt;0) + ((N22+Q22)&gt;0) + ((T22+W22)&gt;0) + ((Z22+AC22)&gt;0) + ((AF22+AI22)&gt;0) + ((AL22+AO22)&gt;0) + ((AR22+AU22)&gt;0) + ((AX22+BA22)&gt;0)</f>
        <v>7</v>
      </c>
      <c r="BF22" s="310">
        <f>(H22&gt;K22)+(N22&gt;Q22)+(T22&gt;W22)+(Z22&gt;AC22)+(AF22&gt;AI22)+(AL22&gt;AO22)+(AR22&gt;AU22)+(AX22&gt;BA22)</f>
        <v>1</v>
      </c>
      <c r="BG22" s="312">
        <f>SUM(H22,N22,T22,Z22,AF22,AL22,AR22,AX22)-SUM(K22,Q22,W22,AC22,AI22,AO22,AU22,BA22)</f>
        <v>-82</v>
      </c>
      <c r="BH22" s="308">
        <f>SUM(H56:H59,J56:J59,L56:L59,N56:N59,P56:P59,R56:R59,T56:T59,V56:V59,X56:X59,Z56:Z59,AB56:AB59,AD56:AD59,AG60:AG71,AI60:AI71,AK60:AK71) - SUM(I56:I59,K56:K59,M56:M59,O56:O59,Q56:Q59,S56:S59,U56:U59,W56:W59,Y56:Y59,AA56:AA59,AC56:AC59,AE56:AE59,AF60:AF71,AH60:AH71,AJ60:AJ71)</f>
        <v>-250</v>
      </c>
    </row>
    <row r="23" spans="2:60" ht="8.25" customHeight="1" x14ac:dyDescent="0.2">
      <c r="B23" s="294"/>
      <c r="C23" s="295"/>
      <c r="D23" s="295"/>
      <c r="E23" s="295"/>
      <c r="F23" s="295"/>
      <c r="G23" s="295"/>
      <c r="H23" s="300"/>
      <c r="I23" s="301"/>
      <c r="J23" s="301"/>
      <c r="K23" s="301"/>
      <c r="L23" s="301"/>
      <c r="M23" s="305"/>
      <c r="N23" s="300"/>
      <c r="O23" s="301"/>
      <c r="P23" s="301"/>
      <c r="Q23" s="301"/>
      <c r="R23" s="301"/>
      <c r="S23" s="305"/>
      <c r="T23" s="300"/>
      <c r="U23" s="301"/>
      <c r="V23" s="301"/>
      <c r="W23" s="301"/>
      <c r="X23" s="301"/>
      <c r="Y23" s="305"/>
      <c r="Z23" s="300"/>
      <c r="AA23" s="301"/>
      <c r="AB23" s="301"/>
      <c r="AC23" s="301"/>
      <c r="AD23" s="301"/>
      <c r="AE23" s="305"/>
      <c r="AF23" s="314"/>
      <c r="AG23" s="314"/>
      <c r="AH23" s="314"/>
      <c r="AI23" s="314"/>
      <c r="AJ23" s="314"/>
      <c r="AK23" s="314"/>
      <c r="AL23" s="300"/>
      <c r="AM23" s="301"/>
      <c r="AN23" s="301"/>
      <c r="AO23" s="301"/>
      <c r="AP23" s="301"/>
      <c r="AQ23" s="305"/>
      <c r="AR23" s="300"/>
      <c r="AS23" s="301"/>
      <c r="AT23" s="301"/>
      <c r="AU23" s="301"/>
      <c r="AV23" s="301"/>
      <c r="AW23" s="305"/>
      <c r="AX23" s="300"/>
      <c r="AY23" s="301"/>
      <c r="AZ23" s="301"/>
      <c r="BA23" s="301"/>
      <c r="BB23" s="301"/>
      <c r="BC23" s="318"/>
      <c r="BE23" s="320"/>
      <c r="BF23" s="310"/>
      <c r="BG23" s="312"/>
      <c r="BH23" s="308"/>
    </row>
    <row r="24" spans="2:60" ht="8.25" customHeight="1" x14ac:dyDescent="0.2">
      <c r="B24" s="294"/>
      <c r="C24" s="295"/>
      <c r="D24" s="295"/>
      <c r="E24" s="295"/>
      <c r="F24" s="295"/>
      <c r="G24" s="295"/>
      <c r="H24" s="300"/>
      <c r="I24" s="301"/>
      <c r="J24" s="301"/>
      <c r="K24" s="301"/>
      <c r="L24" s="301"/>
      <c r="M24" s="305"/>
      <c r="N24" s="300"/>
      <c r="O24" s="301"/>
      <c r="P24" s="301"/>
      <c r="Q24" s="301"/>
      <c r="R24" s="301"/>
      <c r="S24" s="305"/>
      <c r="T24" s="300"/>
      <c r="U24" s="301"/>
      <c r="V24" s="301"/>
      <c r="W24" s="301"/>
      <c r="X24" s="301"/>
      <c r="Y24" s="305"/>
      <c r="Z24" s="300"/>
      <c r="AA24" s="301"/>
      <c r="AB24" s="301"/>
      <c r="AC24" s="301"/>
      <c r="AD24" s="301"/>
      <c r="AE24" s="305"/>
      <c r="AF24" s="314"/>
      <c r="AG24" s="314"/>
      <c r="AH24" s="314"/>
      <c r="AI24" s="314"/>
      <c r="AJ24" s="314"/>
      <c r="AK24" s="314"/>
      <c r="AL24" s="300"/>
      <c r="AM24" s="301"/>
      <c r="AN24" s="301"/>
      <c r="AO24" s="301"/>
      <c r="AP24" s="301"/>
      <c r="AQ24" s="305"/>
      <c r="AR24" s="300"/>
      <c r="AS24" s="301"/>
      <c r="AT24" s="301"/>
      <c r="AU24" s="301"/>
      <c r="AV24" s="301"/>
      <c r="AW24" s="305"/>
      <c r="AX24" s="300"/>
      <c r="AY24" s="301"/>
      <c r="AZ24" s="301"/>
      <c r="BA24" s="301"/>
      <c r="BB24" s="301"/>
      <c r="BC24" s="318"/>
      <c r="BE24" s="320"/>
      <c r="BF24" s="310"/>
      <c r="BG24" s="312"/>
      <c r="BH24" s="308"/>
    </row>
    <row r="25" spans="2:60" ht="8.25" customHeight="1" thickBot="1" x14ac:dyDescent="0.25">
      <c r="B25" s="326"/>
      <c r="C25" s="327"/>
      <c r="D25" s="327"/>
      <c r="E25" s="327"/>
      <c r="F25" s="327"/>
      <c r="G25" s="327"/>
      <c r="H25" s="315"/>
      <c r="I25" s="316"/>
      <c r="J25" s="316"/>
      <c r="K25" s="316"/>
      <c r="L25" s="316"/>
      <c r="M25" s="325"/>
      <c r="N25" s="315"/>
      <c r="O25" s="316"/>
      <c r="P25" s="316"/>
      <c r="Q25" s="316"/>
      <c r="R25" s="316"/>
      <c r="S25" s="325"/>
      <c r="T25" s="315"/>
      <c r="U25" s="316"/>
      <c r="V25" s="316"/>
      <c r="W25" s="316"/>
      <c r="X25" s="316"/>
      <c r="Y25" s="325"/>
      <c r="Z25" s="315"/>
      <c r="AA25" s="316"/>
      <c r="AB25" s="316"/>
      <c r="AC25" s="316"/>
      <c r="AD25" s="316"/>
      <c r="AE25" s="325"/>
      <c r="AF25" s="314"/>
      <c r="AG25" s="314"/>
      <c r="AH25" s="314"/>
      <c r="AI25" s="314"/>
      <c r="AJ25" s="314"/>
      <c r="AK25" s="314"/>
      <c r="AL25" s="315"/>
      <c r="AM25" s="316"/>
      <c r="AN25" s="316"/>
      <c r="AO25" s="316"/>
      <c r="AP25" s="316"/>
      <c r="AQ25" s="325"/>
      <c r="AR25" s="315"/>
      <c r="AS25" s="316"/>
      <c r="AT25" s="316"/>
      <c r="AU25" s="316"/>
      <c r="AV25" s="316"/>
      <c r="AW25" s="325"/>
      <c r="AX25" s="315"/>
      <c r="AY25" s="316"/>
      <c r="AZ25" s="316"/>
      <c r="BA25" s="316"/>
      <c r="BB25" s="316"/>
      <c r="BC25" s="319"/>
      <c r="BE25" s="320"/>
      <c r="BF25" s="310"/>
      <c r="BG25" s="312"/>
      <c r="BH25" s="308"/>
    </row>
    <row r="26" spans="2:60" ht="8.25" customHeight="1" x14ac:dyDescent="0.2">
      <c r="B26" s="292" t="str">
        <f>Týmy!C10</f>
        <v>PEK Stolín</v>
      </c>
      <c r="C26" s="293"/>
      <c r="D26" s="293"/>
      <c r="E26" s="293"/>
      <c r="F26" s="293"/>
      <c r="G26" s="293"/>
      <c r="H26" s="298">
        <f>2*((H60&gt;I60)+(J60&gt;K60)+(L60&gt;M60)+(H61&gt;I61)+(J61&gt;K61)+(L61&gt;M61)) + 5*((H62&gt;I62)+(L62&gt;M62)) + 3*((H63&gt;I63)+(J63&gt;K63)+(L63&gt;M63))</f>
        <v>12</v>
      </c>
      <c r="I26" s="299"/>
      <c r="J26" s="299"/>
      <c r="K26" s="299">
        <f>2*((H60&lt;I60)+(J60&lt;K60)+(L60&lt;M60)+(H61&lt;I61)+(J61&lt;K61)+(L61&lt;M61)) + 5*((H62&lt;I62)+(L62&lt;M62)) + 3*((H63&lt;I63)+(J63&lt;K63)+(L63&lt;M63))</f>
        <v>19</v>
      </c>
      <c r="L26" s="299"/>
      <c r="M26" s="304"/>
      <c r="N26" s="298">
        <f>2*((N60&gt;O60)+(P60&gt;Q60)+(R60&gt;S60)+(N61&gt;O61)+(P61&gt;Q61)+(R61&gt;S61)) + 5*((N62&gt;O62)+(R62&gt;S62)) + 3*((N63&gt;O63)+(P63&gt;Q63)+(R63&gt;S63))</f>
        <v>5</v>
      </c>
      <c r="O26" s="299"/>
      <c r="P26" s="299"/>
      <c r="Q26" s="299">
        <f>2*((N60&lt;O60)+(P60&lt;Q60)+(R60&lt;S60)+(N61&lt;O61)+(P61&lt;Q61)+(R61&lt;S61)) + 5*((N62&lt;O62)+(R62&lt;S62)) + 3*((N63&lt;O63)+(P63&lt;Q63)+(R63&lt;S63))</f>
        <v>26</v>
      </c>
      <c r="R26" s="299"/>
      <c r="S26" s="304"/>
      <c r="T26" s="298">
        <f>2*((T60&gt;U60)+(V60&gt;W60)+(X60&gt;Y60)+(T61&gt;U61)+(V61&gt;W61)+(X61&gt;Y61)) + 5*((T62&gt;U62)+(X62&gt;Y62)) + 3*((T63&gt;U63)+(V63&gt;W63)+(X63&gt;Y63))</f>
        <v>6</v>
      </c>
      <c r="U26" s="299"/>
      <c r="V26" s="299"/>
      <c r="W26" s="299">
        <f>2*((T60&lt;U60)+(V60&lt;W60)+(X60&lt;Y60)+(T61&lt;U61)+(V61&lt;W61)+(X61&lt;Y61)) + 5*((T62&lt;U62)+(X62&lt;Y62)) + 3*((T63&lt;U63)+(V63&lt;W63)+(X63&lt;Y63))</f>
        <v>25</v>
      </c>
      <c r="X26" s="299"/>
      <c r="Y26" s="304"/>
      <c r="Z26" s="298">
        <f>2*((Z60&gt;AA60)+(AB60&gt;AC60)+(AD60&gt;AE60)+(Z61&gt;AA61)+(AB61&gt;AC61)+(AD61&gt;AE61)) + 5*((Z62&gt;AA62)+(AD62&gt;AE62)) + 3*((Z63&gt;AA63)+(AB63&gt;AC63)+(AD63&gt;AE63))</f>
        <v>19</v>
      </c>
      <c r="AA26" s="299"/>
      <c r="AB26" s="299"/>
      <c r="AC26" s="299">
        <f>2*((Z60&lt;AA60)+(AB60&lt;AC60)+(AD60&lt;AE60)+(Z61&lt;AA61)+(AB61&lt;AC61)+(AD61&lt;AE61)) + 5*((Z62&lt;AA62)+(AD62&lt;AE62)) + 3*((Z63&lt;AA63)+(AB63&lt;AC63)+(AD63&lt;AE63))</f>
        <v>12</v>
      </c>
      <c r="AD26" s="299"/>
      <c r="AE26" s="304"/>
      <c r="AF26" s="298">
        <f>2*((AF60&gt;AG60)+(AH60&gt;AI60)+(AJ60&gt;AK60)+(AF61&gt;AG61)+(AH61&gt;AI61)+(AJ61&gt;AK61)) + 5*((AF62&gt;AG62)+(AJ62&gt;AK62)) + 3*((AF63&gt;AG63)+(AH63&gt;AI63)+(AJ63&gt;AK63))</f>
        <v>19</v>
      </c>
      <c r="AG26" s="299"/>
      <c r="AH26" s="299"/>
      <c r="AI26" s="299">
        <f>2*((AF60&lt;AG60)+(AH60&lt;AI60)+(AJ60&lt;AK60)+(AF61&lt;AG61)+(AH61&lt;AI61)+(AJ61&lt;AK61)) + 5*((AF62&lt;AG62)+(AJ62&lt;AK62)) + 3*((AF63&lt;AG63)+(AH63&lt;AI63)+(AJ63&lt;AK63))</f>
        <v>12</v>
      </c>
      <c r="AJ26" s="299"/>
      <c r="AK26" s="304"/>
      <c r="AL26" s="314"/>
      <c r="AM26" s="314"/>
      <c r="AN26" s="314"/>
      <c r="AO26" s="314"/>
      <c r="AP26" s="314"/>
      <c r="AQ26" s="314"/>
      <c r="AR26" s="298">
        <f>AO30</f>
        <v>27</v>
      </c>
      <c r="AS26" s="299"/>
      <c r="AT26" s="299"/>
      <c r="AU26" s="299">
        <f>AL30</f>
        <v>4</v>
      </c>
      <c r="AV26" s="299"/>
      <c r="AW26" s="304"/>
      <c r="AX26" s="298">
        <f>AO34</f>
        <v>6</v>
      </c>
      <c r="AY26" s="299"/>
      <c r="AZ26" s="299"/>
      <c r="BA26" s="299">
        <f>AL34</f>
        <v>16</v>
      </c>
      <c r="BB26" s="299"/>
      <c r="BC26" s="317"/>
      <c r="BE26" s="320">
        <f>((H26+K26)&gt;0) + ((N26+Q26)&gt;0) + ((T26+W26)&gt;0) + ((Z26+AC26)&gt;0) + ((AF26+AI26)&gt;0) + ((AL26+AO26)&gt;0) + ((AR26+AU26)&gt;0) + ((AX26+BA26)&gt;0)</f>
        <v>7</v>
      </c>
      <c r="BF26" s="310">
        <f>(H26&gt;K26)+(N26&gt;Q26)+(T26&gt;W26)+(Z26&gt;AC26)+(AF26&gt;AI26)+(AL26&gt;AO26)+(AR26&gt;AU26)+(AX26&gt;BA26)</f>
        <v>3</v>
      </c>
      <c r="BG26" s="312">
        <f>SUM(H26,N26,T26,Z26,AF26,AL26,AR26,AX26)-SUM(K26,Q26,W26,AC26,AI26,AO26,AU26,BA26)</f>
        <v>-20</v>
      </c>
      <c r="BH26" s="308">
        <f>SUM(H60:H63,J60:J63,L60:L63,N60:N63,P60:P63,R60:R63,T60:T63,V60:V63,X60:X63,Z60:Z63,AB60:AB63,AD60:AD63,AF60:AF63,AH60:AH63,AJ60:AJ63,AM64:AM71,AO64:AO71,AQ64:AQ71) - SUM(I60:I63,K60:K63,M60:M63,O60:O63,Q60:Q63,S60:S63,U60:U63,W60:W63,Y60:Y63,AA60:AA63,AC60:AC63,AE60:AE63,AG60:AG63,AI60:AI63,AK60:AK63,AL64:AL71,AN64:AN71,AP64:AP71)</f>
        <v>-48</v>
      </c>
    </row>
    <row r="27" spans="2:60" ht="8.25" customHeight="1" x14ac:dyDescent="0.2">
      <c r="B27" s="294"/>
      <c r="C27" s="295"/>
      <c r="D27" s="295"/>
      <c r="E27" s="295"/>
      <c r="F27" s="295"/>
      <c r="G27" s="295"/>
      <c r="H27" s="300"/>
      <c r="I27" s="301"/>
      <c r="J27" s="301"/>
      <c r="K27" s="301"/>
      <c r="L27" s="301"/>
      <c r="M27" s="305"/>
      <c r="N27" s="300"/>
      <c r="O27" s="301"/>
      <c r="P27" s="301"/>
      <c r="Q27" s="301"/>
      <c r="R27" s="301"/>
      <c r="S27" s="305"/>
      <c r="T27" s="300"/>
      <c r="U27" s="301"/>
      <c r="V27" s="301"/>
      <c r="W27" s="301"/>
      <c r="X27" s="301"/>
      <c r="Y27" s="305"/>
      <c r="Z27" s="300"/>
      <c r="AA27" s="301"/>
      <c r="AB27" s="301"/>
      <c r="AC27" s="301"/>
      <c r="AD27" s="301"/>
      <c r="AE27" s="305"/>
      <c r="AF27" s="300"/>
      <c r="AG27" s="301"/>
      <c r="AH27" s="301"/>
      <c r="AI27" s="301"/>
      <c r="AJ27" s="301"/>
      <c r="AK27" s="305"/>
      <c r="AL27" s="314"/>
      <c r="AM27" s="314"/>
      <c r="AN27" s="314"/>
      <c r="AO27" s="314"/>
      <c r="AP27" s="314"/>
      <c r="AQ27" s="314"/>
      <c r="AR27" s="300"/>
      <c r="AS27" s="301"/>
      <c r="AT27" s="301"/>
      <c r="AU27" s="301"/>
      <c r="AV27" s="301"/>
      <c r="AW27" s="305"/>
      <c r="AX27" s="300"/>
      <c r="AY27" s="301"/>
      <c r="AZ27" s="301"/>
      <c r="BA27" s="301"/>
      <c r="BB27" s="301"/>
      <c r="BC27" s="318"/>
      <c r="BE27" s="320"/>
      <c r="BF27" s="310"/>
      <c r="BG27" s="312"/>
      <c r="BH27" s="308"/>
    </row>
    <row r="28" spans="2:60" ht="8.25" customHeight="1" x14ac:dyDescent="0.2">
      <c r="B28" s="294"/>
      <c r="C28" s="295"/>
      <c r="D28" s="295"/>
      <c r="E28" s="295"/>
      <c r="F28" s="295"/>
      <c r="G28" s="295"/>
      <c r="H28" s="300"/>
      <c r="I28" s="301"/>
      <c r="J28" s="301"/>
      <c r="K28" s="301"/>
      <c r="L28" s="301"/>
      <c r="M28" s="305"/>
      <c r="N28" s="300"/>
      <c r="O28" s="301"/>
      <c r="P28" s="301"/>
      <c r="Q28" s="301"/>
      <c r="R28" s="301"/>
      <c r="S28" s="305"/>
      <c r="T28" s="300"/>
      <c r="U28" s="301"/>
      <c r="V28" s="301"/>
      <c r="W28" s="301"/>
      <c r="X28" s="301"/>
      <c r="Y28" s="305"/>
      <c r="Z28" s="300"/>
      <c r="AA28" s="301"/>
      <c r="AB28" s="301"/>
      <c r="AC28" s="301"/>
      <c r="AD28" s="301"/>
      <c r="AE28" s="305"/>
      <c r="AF28" s="300"/>
      <c r="AG28" s="301"/>
      <c r="AH28" s="301"/>
      <c r="AI28" s="301"/>
      <c r="AJ28" s="301"/>
      <c r="AK28" s="305"/>
      <c r="AL28" s="314"/>
      <c r="AM28" s="314"/>
      <c r="AN28" s="314"/>
      <c r="AO28" s="314"/>
      <c r="AP28" s="314"/>
      <c r="AQ28" s="314"/>
      <c r="AR28" s="300"/>
      <c r="AS28" s="301"/>
      <c r="AT28" s="301"/>
      <c r="AU28" s="301"/>
      <c r="AV28" s="301"/>
      <c r="AW28" s="305"/>
      <c r="AX28" s="300"/>
      <c r="AY28" s="301"/>
      <c r="AZ28" s="301"/>
      <c r="BA28" s="301"/>
      <c r="BB28" s="301"/>
      <c r="BC28" s="318"/>
      <c r="BE28" s="320"/>
      <c r="BF28" s="310"/>
      <c r="BG28" s="312"/>
      <c r="BH28" s="308"/>
    </row>
    <row r="29" spans="2:60" ht="8.25" customHeight="1" thickBot="1" x14ac:dyDescent="0.25">
      <c r="B29" s="326"/>
      <c r="C29" s="327"/>
      <c r="D29" s="327"/>
      <c r="E29" s="327"/>
      <c r="F29" s="327"/>
      <c r="G29" s="327"/>
      <c r="H29" s="315"/>
      <c r="I29" s="316"/>
      <c r="J29" s="316"/>
      <c r="K29" s="316"/>
      <c r="L29" s="316"/>
      <c r="M29" s="325"/>
      <c r="N29" s="315"/>
      <c r="O29" s="316"/>
      <c r="P29" s="316"/>
      <c r="Q29" s="316"/>
      <c r="R29" s="316"/>
      <c r="S29" s="325"/>
      <c r="T29" s="315"/>
      <c r="U29" s="316"/>
      <c r="V29" s="316"/>
      <c r="W29" s="316"/>
      <c r="X29" s="316"/>
      <c r="Y29" s="325"/>
      <c r="Z29" s="315"/>
      <c r="AA29" s="316"/>
      <c r="AB29" s="316"/>
      <c r="AC29" s="316"/>
      <c r="AD29" s="316"/>
      <c r="AE29" s="325"/>
      <c r="AF29" s="315"/>
      <c r="AG29" s="316"/>
      <c r="AH29" s="316"/>
      <c r="AI29" s="316"/>
      <c r="AJ29" s="316"/>
      <c r="AK29" s="325"/>
      <c r="AL29" s="314"/>
      <c r="AM29" s="314"/>
      <c r="AN29" s="314"/>
      <c r="AO29" s="314"/>
      <c r="AP29" s="314"/>
      <c r="AQ29" s="314"/>
      <c r="AR29" s="315"/>
      <c r="AS29" s="316"/>
      <c r="AT29" s="316"/>
      <c r="AU29" s="316"/>
      <c r="AV29" s="316"/>
      <c r="AW29" s="325"/>
      <c r="AX29" s="315"/>
      <c r="AY29" s="316"/>
      <c r="AZ29" s="316"/>
      <c r="BA29" s="316"/>
      <c r="BB29" s="316"/>
      <c r="BC29" s="319"/>
      <c r="BE29" s="320"/>
      <c r="BF29" s="310"/>
      <c r="BG29" s="312"/>
      <c r="BH29" s="308"/>
    </row>
    <row r="30" spans="2:60" ht="8.25" customHeight="1" x14ac:dyDescent="0.2">
      <c r="B30" s="292" t="str">
        <f>Týmy!C11</f>
        <v>HRODE Krumsín II</v>
      </c>
      <c r="C30" s="293"/>
      <c r="D30" s="293"/>
      <c r="E30" s="293"/>
      <c r="F30" s="293"/>
      <c r="G30" s="293"/>
      <c r="H30" s="298">
        <f>2*((H64&gt;I64)+(J64&gt;K64)+(L64&gt;M64)+(H65&gt;I65)+(J65&gt;K65)+(L65&gt;M65)) + 5*((H66&gt;I66)+(L66&gt;M66)) + 3*((H67&gt;I67)+(J67&gt;K67)+(L67&gt;M67))</f>
        <v>6</v>
      </c>
      <c r="I30" s="299"/>
      <c r="J30" s="299"/>
      <c r="K30" s="299">
        <f>2*((H64&lt;I64)+(J64&lt;K64)+(L64&lt;M64)+(H65&lt;I65)+(J65&lt;K65)+(L65&lt;M65)) + 5*((H66&lt;I66)+(L66&lt;M66)) + 3*((H67&lt;I67)+(J67&lt;K67)+(L67&lt;M67))</f>
        <v>25</v>
      </c>
      <c r="L30" s="299"/>
      <c r="M30" s="304"/>
      <c r="N30" s="298">
        <f>2*((N64&gt;O64)+(P64&gt;Q64)+(R64&gt;S64)+(N65&gt;O65)+(P65&gt;Q65)+(R65&gt;S65)) + 5*((N66&gt;O66)+(R66&gt;S66)) + 3*((N67&gt;O67)+(P67&gt;Q67)+(R67&gt;S67))</f>
        <v>2</v>
      </c>
      <c r="O30" s="299"/>
      <c r="P30" s="299"/>
      <c r="Q30" s="299">
        <f>2*((N64&lt;O64)+(P64&lt;Q64)+(R64&lt;S64)+(N65&lt;O65)+(P65&lt;Q65)+(R65&lt;S65)) + 5*((N66&lt;O66)+(R66&lt;S66)) + 3*((N67&lt;O67)+(P67&lt;Q67)+(R67&lt;S67))</f>
        <v>29</v>
      </c>
      <c r="R30" s="299"/>
      <c r="S30" s="304"/>
      <c r="T30" s="298">
        <f>2*((T64&gt;U64)+(V64&gt;W64)+(X64&gt;Y64)+(T65&gt;U65)+(V65&gt;W65)+(X65&gt;Y65)) + 5*((T66&gt;U66)+(X66&gt;Y66)) + 3*((T67&gt;U67)+(V67&gt;W67)+(X67&gt;Y67))</f>
        <v>9</v>
      </c>
      <c r="U30" s="299"/>
      <c r="V30" s="299"/>
      <c r="W30" s="299">
        <f>2*((T64&lt;U64)+(V64&lt;W64)+(X64&lt;Y64)+(T65&lt;U65)+(V65&lt;W65)+(X65&lt;Y65)) + 5*((T66&lt;U66)+(X66&lt;Y66)) + 3*((T67&lt;U67)+(V67&lt;W67)+(X67&lt;Y67))</f>
        <v>22</v>
      </c>
      <c r="X30" s="299"/>
      <c r="Y30" s="304"/>
      <c r="Z30" s="298">
        <f>2*((Z64&gt;AA64)+(AB64&gt;AC64)+(AD64&gt;AE64)+(Z65&gt;AA65)+(AB65&gt;AC65)+(AD65&gt;AE65)) + 5*((Z66&gt;AA66)+(AD66&gt;AE66)) + 3*((Z67&gt;AA67)+(AB67&gt;AC67)+(AD67&gt;AE67))</f>
        <v>2</v>
      </c>
      <c r="AA30" s="299"/>
      <c r="AB30" s="299"/>
      <c r="AC30" s="299">
        <f>2*((Z64&lt;AA64)+(AB64&lt;AC64)+(AD64&lt;AE64)+(Z65&lt;AA65)+(AB65&lt;AC65)+(AD65&lt;AE65)) + 5*((Z66&lt;AA66)+(AD66&lt;AE66)) + 3*((Z67&lt;AA67)+(AB67&lt;AC67)+(AD67&lt;AE67))</f>
        <v>29</v>
      </c>
      <c r="AD30" s="299"/>
      <c r="AE30" s="304"/>
      <c r="AF30" s="298">
        <f>2*((AF64&gt;AG64)+(AH64&gt;AI64)+(AJ64&gt;AK64)+(AF65&gt;AG65)+(AH65&gt;AI65)+(AJ65&gt;AK65)) + 5*((AF66&gt;AG66)+(AJ66&gt;AK66)) + 3*((AF67&gt;AG67)+(AH67&gt;AI67)+(AJ67&gt;AK67))</f>
        <v>18</v>
      </c>
      <c r="AG30" s="299"/>
      <c r="AH30" s="299"/>
      <c r="AI30" s="299">
        <f>2*((AF64&lt;AG64)+(AH64&lt;AI64)+(AJ64&lt;AK64)+(AF65&lt;AG65)+(AH65&lt;AI65)+(AJ65&lt;AK65)) + 5*((AF66&lt;AG66)+(AJ66&lt;AK66)) + 3*((AF67&lt;AG67)+(AH67&lt;AI67)+(AJ67&lt;AK67))</f>
        <v>4</v>
      </c>
      <c r="AJ30" s="299"/>
      <c r="AK30" s="304"/>
      <c r="AL30" s="298">
        <f>2*((AL64&gt;AM64)+(AN64&gt;AO64)+(AP64&gt;AQ64)+(AL65&gt;AM65)+(AN65&gt;AO65)+(AP65&gt;AQ65)) + 5*((AL66&gt;AM66)+(AP66&gt;AQ66)) + 3*((AL67&gt;AM67)+(AN67&gt;AO67)+(AP67&gt;AQ67))</f>
        <v>4</v>
      </c>
      <c r="AM30" s="299"/>
      <c r="AN30" s="299"/>
      <c r="AO30" s="299">
        <f>2*((AL64&lt;AM64)+(AN64&lt;AO64)+(AP64&lt;AQ64)+(AL65&lt;AM65)+(AN65&lt;AO65)+(AP65&lt;AQ65)) + 5*((AL66&lt;AM66)+(AP66&lt;AQ66)) + 3*((AL67&lt;AM67)+(AN67&lt;AO67)+(AP67&lt;AQ67))</f>
        <v>27</v>
      </c>
      <c r="AP30" s="299"/>
      <c r="AQ30" s="304"/>
      <c r="AR30" s="314"/>
      <c r="AS30" s="314"/>
      <c r="AT30" s="314"/>
      <c r="AU30" s="314"/>
      <c r="AV30" s="314"/>
      <c r="AW30" s="314"/>
      <c r="AX30" s="298">
        <f>AU34</f>
        <v>5</v>
      </c>
      <c r="AY30" s="299"/>
      <c r="AZ30" s="299"/>
      <c r="BA30" s="299">
        <f>AR34</f>
        <v>26</v>
      </c>
      <c r="BB30" s="299"/>
      <c r="BC30" s="317"/>
      <c r="BE30" s="320">
        <f>((H30+K30)&gt;0) + ((N30+Q30)&gt;0) + ((T30+W30)&gt;0) + ((Z30+AC30)&gt;0) + ((AF30+AI30)&gt;0) + ((AL30+AO30)&gt;0) + ((AR30+AU30)&gt;0) + ((AX30+BA30)&gt;0)</f>
        <v>7</v>
      </c>
      <c r="BF30" s="310">
        <f>(H30&gt;K30)+(N30&gt;Q30)+(T30&gt;W30)+(Z30&gt;AC30)+(AF30&gt;AI30)+(AL30&gt;AO30)+(AR30&gt;AU30)+(AX30&gt;BA30)</f>
        <v>1</v>
      </c>
      <c r="BG30" s="312">
        <f>SUM(H30,N30,T30,Z30,AF30,AL30,AR30,AX30)-SUM(K30,Q30,W30,AC30,AI30,AO30,AU30,BA30)</f>
        <v>-116</v>
      </c>
      <c r="BH30" s="308">
        <f>SUM(H64:H67,J64:J67,L64:L67,N64:N67,P64:P67,R64:R67,T64:T67,V64:V67,X64:X67,Z64:Z67,AB64:AB67,AD64:AD67,AF64:AF67,AH64:AH67,AJ64:AJ67,AL64:AL67,AN64:AN67,AP64:AP67,AS68:AS71,AU68:AU71,AW68:AW71) - SUM(I64:I67,K64:K67,M64:M67,O64:O67,Q64:Q67,S64:S67,U64:U67,W64:W67,Y64:Y67,AA64:AA67,AC64:AC67,AE64:AE67,AG64:AG67,AI64:AI67,AK64:AK67,AM64:AM67,AO64:AO67,AQ64:AQ67,AR68:AR71,AT68:AT71,AV68:AV71)</f>
        <v>-264</v>
      </c>
    </row>
    <row r="31" spans="2:60" ht="8.25" customHeight="1" x14ac:dyDescent="0.2">
      <c r="B31" s="294"/>
      <c r="C31" s="295"/>
      <c r="D31" s="295"/>
      <c r="E31" s="295"/>
      <c r="F31" s="295"/>
      <c r="G31" s="295"/>
      <c r="H31" s="300"/>
      <c r="I31" s="301"/>
      <c r="J31" s="301"/>
      <c r="K31" s="301"/>
      <c r="L31" s="301"/>
      <c r="M31" s="305"/>
      <c r="N31" s="300"/>
      <c r="O31" s="301"/>
      <c r="P31" s="301"/>
      <c r="Q31" s="301"/>
      <c r="R31" s="301"/>
      <c r="S31" s="305"/>
      <c r="T31" s="300"/>
      <c r="U31" s="301"/>
      <c r="V31" s="301"/>
      <c r="W31" s="301"/>
      <c r="X31" s="301"/>
      <c r="Y31" s="305"/>
      <c r="Z31" s="300"/>
      <c r="AA31" s="301"/>
      <c r="AB31" s="301"/>
      <c r="AC31" s="301"/>
      <c r="AD31" s="301"/>
      <c r="AE31" s="305"/>
      <c r="AF31" s="300"/>
      <c r="AG31" s="301"/>
      <c r="AH31" s="301"/>
      <c r="AI31" s="301"/>
      <c r="AJ31" s="301"/>
      <c r="AK31" s="305"/>
      <c r="AL31" s="300"/>
      <c r="AM31" s="301"/>
      <c r="AN31" s="301"/>
      <c r="AO31" s="301"/>
      <c r="AP31" s="301"/>
      <c r="AQ31" s="305"/>
      <c r="AR31" s="314"/>
      <c r="AS31" s="314"/>
      <c r="AT31" s="314"/>
      <c r="AU31" s="314"/>
      <c r="AV31" s="314"/>
      <c r="AW31" s="314"/>
      <c r="AX31" s="300"/>
      <c r="AY31" s="301"/>
      <c r="AZ31" s="301"/>
      <c r="BA31" s="301"/>
      <c r="BB31" s="301"/>
      <c r="BC31" s="318"/>
      <c r="BE31" s="320"/>
      <c r="BF31" s="310"/>
      <c r="BG31" s="312"/>
      <c r="BH31" s="308"/>
    </row>
    <row r="32" spans="2:60" ht="8.25" customHeight="1" x14ac:dyDescent="0.2">
      <c r="B32" s="294"/>
      <c r="C32" s="295"/>
      <c r="D32" s="295"/>
      <c r="E32" s="295"/>
      <c r="F32" s="295"/>
      <c r="G32" s="295"/>
      <c r="H32" s="300"/>
      <c r="I32" s="301"/>
      <c r="J32" s="301"/>
      <c r="K32" s="301"/>
      <c r="L32" s="301"/>
      <c r="M32" s="305"/>
      <c r="N32" s="300"/>
      <c r="O32" s="301"/>
      <c r="P32" s="301"/>
      <c r="Q32" s="301"/>
      <c r="R32" s="301"/>
      <c r="S32" s="305"/>
      <c r="T32" s="300"/>
      <c r="U32" s="301"/>
      <c r="V32" s="301"/>
      <c r="W32" s="301"/>
      <c r="X32" s="301"/>
      <c r="Y32" s="305"/>
      <c r="Z32" s="300"/>
      <c r="AA32" s="301"/>
      <c r="AB32" s="301"/>
      <c r="AC32" s="301"/>
      <c r="AD32" s="301"/>
      <c r="AE32" s="305"/>
      <c r="AF32" s="300"/>
      <c r="AG32" s="301"/>
      <c r="AH32" s="301"/>
      <c r="AI32" s="301"/>
      <c r="AJ32" s="301"/>
      <c r="AK32" s="305"/>
      <c r="AL32" s="300"/>
      <c r="AM32" s="301"/>
      <c r="AN32" s="301"/>
      <c r="AO32" s="301"/>
      <c r="AP32" s="301"/>
      <c r="AQ32" s="305"/>
      <c r="AR32" s="314"/>
      <c r="AS32" s="314"/>
      <c r="AT32" s="314"/>
      <c r="AU32" s="314"/>
      <c r="AV32" s="314"/>
      <c r="AW32" s="314"/>
      <c r="AX32" s="300"/>
      <c r="AY32" s="301"/>
      <c r="AZ32" s="301"/>
      <c r="BA32" s="301"/>
      <c r="BB32" s="301"/>
      <c r="BC32" s="318"/>
      <c r="BE32" s="320"/>
      <c r="BF32" s="310"/>
      <c r="BG32" s="312"/>
      <c r="BH32" s="308"/>
    </row>
    <row r="33" spans="2:60" ht="8.25" customHeight="1" thickBot="1" x14ac:dyDescent="0.25">
      <c r="B33" s="326"/>
      <c r="C33" s="327"/>
      <c r="D33" s="327"/>
      <c r="E33" s="327"/>
      <c r="F33" s="327"/>
      <c r="G33" s="327"/>
      <c r="H33" s="315"/>
      <c r="I33" s="316"/>
      <c r="J33" s="316"/>
      <c r="K33" s="316"/>
      <c r="L33" s="316"/>
      <c r="M33" s="325"/>
      <c r="N33" s="315"/>
      <c r="O33" s="316"/>
      <c r="P33" s="316"/>
      <c r="Q33" s="316"/>
      <c r="R33" s="316"/>
      <c r="S33" s="325"/>
      <c r="T33" s="315"/>
      <c r="U33" s="316"/>
      <c r="V33" s="316"/>
      <c r="W33" s="316"/>
      <c r="X33" s="316"/>
      <c r="Y33" s="325"/>
      <c r="Z33" s="315"/>
      <c r="AA33" s="316"/>
      <c r="AB33" s="316"/>
      <c r="AC33" s="316"/>
      <c r="AD33" s="316"/>
      <c r="AE33" s="325"/>
      <c r="AF33" s="315"/>
      <c r="AG33" s="316"/>
      <c r="AH33" s="316"/>
      <c r="AI33" s="316"/>
      <c r="AJ33" s="316"/>
      <c r="AK33" s="325"/>
      <c r="AL33" s="315"/>
      <c r="AM33" s="316"/>
      <c r="AN33" s="316"/>
      <c r="AO33" s="316"/>
      <c r="AP33" s="316"/>
      <c r="AQ33" s="325"/>
      <c r="AR33" s="314"/>
      <c r="AS33" s="314"/>
      <c r="AT33" s="314"/>
      <c r="AU33" s="314"/>
      <c r="AV33" s="314"/>
      <c r="AW33" s="314"/>
      <c r="AX33" s="315"/>
      <c r="AY33" s="316"/>
      <c r="AZ33" s="316"/>
      <c r="BA33" s="316"/>
      <c r="BB33" s="316"/>
      <c r="BC33" s="319"/>
      <c r="BE33" s="320"/>
      <c r="BF33" s="310"/>
      <c r="BG33" s="312"/>
      <c r="BH33" s="308"/>
    </row>
    <row r="34" spans="2:60" ht="8.25" customHeight="1" x14ac:dyDescent="0.2">
      <c r="B34" s="292" t="str">
        <f>Týmy!C12</f>
        <v>CdP Loděnice</v>
      </c>
      <c r="C34" s="293"/>
      <c r="D34" s="293"/>
      <c r="E34" s="293"/>
      <c r="F34" s="293"/>
      <c r="G34" s="293"/>
      <c r="H34" s="298">
        <f>2*((H68&gt;I68)+(J68&gt;K68)+(L68&gt;M68)+(H69&gt;I69)+(J69&gt;K69)+(L69&gt;M69)) + 5*((H70&gt;I70)+(L70&gt;M70)) + 3*((H71&gt;I71)+(J71&gt;K71)+(L71&gt;M71))</f>
        <v>11</v>
      </c>
      <c r="I34" s="299"/>
      <c r="J34" s="299"/>
      <c r="K34" s="299">
        <f>2*((H68&lt;I68)+(J68&lt;K68)+(L68&lt;M68)+(H69&lt;I69)+(J69&lt;K69)+(L69&lt;M69)) + 5*((H70&lt;I70)+(L70&lt;M70)) + 3*((H71&lt;I71)+(J71&lt;K71)+(L71&lt;M71))</f>
        <v>20</v>
      </c>
      <c r="L34" s="299"/>
      <c r="M34" s="304"/>
      <c r="N34" s="298">
        <f>2*((N68&gt;O68)+(P68&gt;Q68)+(R68&gt;S68)+(N69&gt;O69)+(P69&gt;Q69)+(R69&gt;S69)) + 5*((N70&gt;O70)+(R70&gt;S70)) + 3*((N71&gt;O71)+(P71&gt;Q71)+(R71&gt;S71))</f>
        <v>12</v>
      </c>
      <c r="O34" s="299"/>
      <c r="P34" s="299"/>
      <c r="Q34" s="299">
        <f>2*((N68&lt;O68)+(P68&lt;Q68)+(R68&lt;S68)+(N69&lt;O69)+(P69&lt;Q69)+(R69&lt;S69)) + 5*((N70&lt;O70)+(R70&lt;S70)) + 3*((N71&lt;O71)+(P71&lt;Q71)+(R71&lt;S71))</f>
        <v>19</v>
      </c>
      <c r="R34" s="299"/>
      <c r="S34" s="304"/>
      <c r="T34" s="298">
        <f>2*((T68&gt;U68)+(V68&gt;W68)+(X68&gt;Y68)+(T69&gt;U69)+(V69&gt;W69)+(X69&gt;Y69)) + 5*((T70&gt;U70)+(X70&gt;Y70)) + 3*((T71&gt;U71)+(V71&gt;W71)+(X71&gt;Y71))</f>
        <v>10</v>
      </c>
      <c r="U34" s="299"/>
      <c r="V34" s="299"/>
      <c r="W34" s="299">
        <f>2*((T68&lt;U68)+(V68&lt;W68)+(X68&lt;Y68)+(T69&lt;U69)+(V69&lt;W69)+(X69&lt;Y69)) + 5*((T70&lt;U70)+(X70&lt;Y70)) + 3*((T71&lt;U71)+(V71&lt;W71)+(X71&lt;Y71))</f>
        <v>21</v>
      </c>
      <c r="X34" s="299"/>
      <c r="Y34" s="304"/>
      <c r="Z34" s="298">
        <f>2*((Z68&gt;AA68)+(AB68&gt;AC68)+(AD68&gt;AE68)+(Z69&gt;AA69)+(AB69&gt;AC69)+(AD69&gt;AE69)) + 5*((Z70&gt;AA70)+(AD70&gt;AE70)) + 3*((Z71&gt;AA71)+(AB71&gt;AC71)+(AD71&gt;AE71))</f>
        <v>5</v>
      </c>
      <c r="AA34" s="299"/>
      <c r="AB34" s="299"/>
      <c r="AC34" s="299">
        <f>2*((Z68&lt;AA68)+(AB68&lt;AC68)+(AD68&lt;AE68)+(Z69&lt;AA69)+(AB69&lt;AC69)+(AD69&lt;AE69)) + 5*((Z70&lt;AA70)+(AD70&lt;AE70)) + 3*((Z71&lt;AA71)+(AB71&lt;AC71)+(AD71&lt;AE71))</f>
        <v>26</v>
      </c>
      <c r="AD34" s="299"/>
      <c r="AE34" s="304"/>
      <c r="AF34" s="298">
        <f>2*((AF68&gt;AG68)+(AH68&gt;AI68)+(AJ68&gt;AK68)+(AF69&gt;AG69)+(AH69&gt;AI69)+(AJ69&gt;AK69)) + 5*((AF70&gt;AG70)+(AJ70&gt;AK70)) + 3*((AF71&gt;AG71)+(AH71&gt;AI71)+(AJ71&gt;AK71))</f>
        <v>22</v>
      </c>
      <c r="AG34" s="299"/>
      <c r="AH34" s="299"/>
      <c r="AI34" s="299">
        <f>2*((AF68&lt;AG68)+(AH68&lt;AI68)+(AJ68&lt;AK68)+(AF69&lt;AG69)+(AH69&lt;AI69)+(AJ69&lt;AK69)) + 5*((AF70&lt;AG70)+(AJ70&lt;AK70)) + 3*((AF71&lt;AG71)+(AH71&lt;AI71)+(AJ71&lt;AK71))</f>
        <v>9</v>
      </c>
      <c r="AJ34" s="299"/>
      <c r="AK34" s="304"/>
      <c r="AL34" s="298">
        <f>2*((AL68&gt;AM68)+(AN68&gt;AO68)+(AP68&gt;AQ68)+(AL69&gt;AM69)+(AN69&gt;AO69)+(AP69&gt;AQ69)) + 5*((AL70&gt;AM70)+(AP70&gt;AQ70)) + 3*((AL71&gt;AM71)+(AN71&gt;AO71)+(AP71&gt;AQ71))</f>
        <v>16</v>
      </c>
      <c r="AM34" s="299"/>
      <c r="AN34" s="299"/>
      <c r="AO34" s="299">
        <f>2*((AL68&lt;AM68)+(AN68&lt;AO68)+(AP68&lt;AQ68)+(AL69&lt;AM69)+(AN69&lt;AO69)+(AP69&lt;AQ69)) + 5*((AL70&lt;AM70)+(AP70&lt;AQ70)) + 3*((AL71&lt;AM71)+(AN71&lt;AO71)+(AP71&lt;AQ71))</f>
        <v>6</v>
      </c>
      <c r="AP34" s="299"/>
      <c r="AQ34" s="304"/>
      <c r="AR34" s="298">
        <f>2*((AR68&gt;AS68)+(AT68&gt;AU68)+(AV68&gt;AW68)+(AR69&gt;AS69)+(AT69&gt;AU69)+(AV69&gt;AW69)) + 5*((AR70&gt;AS70)+(AV70&gt;AW70)) + 3*((AR71&gt;AS71)+(AT71&gt;AU71)+(AV71&gt;AW71))</f>
        <v>26</v>
      </c>
      <c r="AS34" s="299"/>
      <c r="AT34" s="299"/>
      <c r="AU34" s="299">
        <f>2*((AR68&lt;AS68)+(AT68&lt;AU68)+(AV68&lt;AW68)+(AR69&lt;AS69)+(AT69&lt;AU69)+(AV69&lt;AW69)) + 5*((AR70&lt;AS70)+(AV70&lt;AW70)) + 3*((AR71&lt;AS71)+(AT71&lt;AU71)+(AV71&lt;AW71))</f>
        <v>5</v>
      </c>
      <c r="AV34" s="299"/>
      <c r="AW34" s="304"/>
      <c r="AX34" s="314"/>
      <c r="AY34" s="314"/>
      <c r="AZ34" s="314"/>
      <c r="BA34" s="314"/>
      <c r="BB34" s="314"/>
      <c r="BC34" s="322"/>
      <c r="BE34" s="320">
        <f>((H34+K34)&gt;0) + ((N34+Q34)&gt;0) + ((T34+W34)&gt;0) + ((Z34+AC34)&gt;0) + ((AF34+AI34)&gt;0) + ((AL34+AO34)&gt;0) + ((AR34+AU34)&gt;0) + ((AX34+BA34)&gt;0)</f>
        <v>7</v>
      </c>
      <c r="BF34" s="310">
        <f>(H34&gt;K34)+(N34&gt;Q34)+(T34&gt;W34)+(Z34&gt;AC34)+(AF34&gt;AI34)+(AL34&gt;AO34)+(AR34&gt;AU34)+(AX34&gt;BA34)</f>
        <v>3</v>
      </c>
      <c r="BG34" s="312">
        <f>SUM(H34,N34,T34,Z34,AF34,AL34,AR34,AX34)-SUM(K34,Q34,W34,AC34,AI34,AO34,AU34,BA34)</f>
        <v>-4</v>
      </c>
      <c r="BH34" s="308">
        <f>SUM(H68:H71,J68:J71,L68:L71,N68:N71,P68:P71,R68:R71,T68:T71,V68:V71,X68:X71,Z68:Z71,AB68:AB71,AD68:AD71,AF68:AF71,AH68:AH71,AJ68:AJ71,AL68:AL71,AN68:AN71,AP68:AP71,AR68:AR71,AT68:AT71,AV68:AV71) - SUM(I68:I71,K68:K71,M68:M71,O68:O71,Q68:Q71,S68:S71,U68:U71,W68:W71,Y68:Y71,AA68:AA71,AC68:AC71,AE68:AE71,AG68:AG71,AI68:AI71,AK68:AK71,AM68:AM71,AO68:AO71,AQ68:AQ71,AS68:AS71,AU68:AU71,AW68:AW71)</f>
        <v>16</v>
      </c>
    </row>
    <row r="35" spans="2:60" ht="8.25" customHeight="1" x14ac:dyDescent="0.2">
      <c r="B35" s="294"/>
      <c r="C35" s="295"/>
      <c r="D35" s="295"/>
      <c r="E35" s="295"/>
      <c r="F35" s="295"/>
      <c r="G35" s="295"/>
      <c r="H35" s="300"/>
      <c r="I35" s="301"/>
      <c r="J35" s="301"/>
      <c r="K35" s="301"/>
      <c r="L35" s="301"/>
      <c r="M35" s="305"/>
      <c r="N35" s="300"/>
      <c r="O35" s="301"/>
      <c r="P35" s="301"/>
      <c r="Q35" s="301"/>
      <c r="R35" s="301"/>
      <c r="S35" s="305"/>
      <c r="T35" s="300"/>
      <c r="U35" s="301"/>
      <c r="V35" s="301"/>
      <c r="W35" s="301"/>
      <c r="X35" s="301"/>
      <c r="Y35" s="305"/>
      <c r="Z35" s="300"/>
      <c r="AA35" s="301"/>
      <c r="AB35" s="301"/>
      <c r="AC35" s="301"/>
      <c r="AD35" s="301"/>
      <c r="AE35" s="305"/>
      <c r="AF35" s="300"/>
      <c r="AG35" s="301"/>
      <c r="AH35" s="301"/>
      <c r="AI35" s="301"/>
      <c r="AJ35" s="301"/>
      <c r="AK35" s="305"/>
      <c r="AL35" s="300"/>
      <c r="AM35" s="301"/>
      <c r="AN35" s="301"/>
      <c r="AO35" s="301"/>
      <c r="AP35" s="301"/>
      <c r="AQ35" s="305"/>
      <c r="AR35" s="300"/>
      <c r="AS35" s="301"/>
      <c r="AT35" s="301"/>
      <c r="AU35" s="301"/>
      <c r="AV35" s="301"/>
      <c r="AW35" s="305"/>
      <c r="AX35" s="314"/>
      <c r="AY35" s="314"/>
      <c r="AZ35" s="314"/>
      <c r="BA35" s="314"/>
      <c r="BB35" s="314"/>
      <c r="BC35" s="322"/>
      <c r="BE35" s="320"/>
      <c r="BF35" s="310"/>
      <c r="BG35" s="312"/>
      <c r="BH35" s="308"/>
    </row>
    <row r="36" spans="2:60" ht="8.25" customHeight="1" x14ac:dyDescent="0.2">
      <c r="B36" s="294"/>
      <c r="C36" s="295"/>
      <c r="D36" s="295"/>
      <c r="E36" s="295"/>
      <c r="F36" s="295"/>
      <c r="G36" s="295"/>
      <c r="H36" s="300"/>
      <c r="I36" s="301"/>
      <c r="J36" s="301"/>
      <c r="K36" s="301"/>
      <c r="L36" s="301"/>
      <c r="M36" s="305"/>
      <c r="N36" s="300"/>
      <c r="O36" s="301"/>
      <c r="P36" s="301"/>
      <c r="Q36" s="301"/>
      <c r="R36" s="301"/>
      <c r="S36" s="305"/>
      <c r="T36" s="300"/>
      <c r="U36" s="301"/>
      <c r="V36" s="301"/>
      <c r="W36" s="301"/>
      <c r="X36" s="301"/>
      <c r="Y36" s="305"/>
      <c r="Z36" s="300"/>
      <c r="AA36" s="301"/>
      <c r="AB36" s="301"/>
      <c r="AC36" s="301"/>
      <c r="AD36" s="301"/>
      <c r="AE36" s="305"/>
      <c r="AF36" s="300"/>
      <c r="AG36" s="301"/>
      <c r="AH36" s="301"/>
      <c r="AI36" s="301"/>
      <c r="AJ36" s="301"/>
      <c r="AK36" s="305"/>
      <c r="AL36" s="300"/>
      <c r="AM36" s="301"/>
      <c r="AN36" s="301"/>
      <c r="AO36" s="301"/>
      <c r="AP36" s="301"/>
      <c r="AQ36" s="305"/>
      <c r="AR36" s="300"/>
      <c r="AS36" s="301"/>
      <c r="AT36" s="301"/>
      <c r="AU36" s="301"/>
      <c r="AV36" s="301"/>
      <c r="AW36" s="305"/>
      <c r="AX36" s="314"/>
      <c r="AY36" s="314"/>
      <c r="AZ36" s="314"/>
      <c r="BA36" s="314"/>
      <c r="BB36" s="314"/>
      <c r="BC36" s="322"/>
      <c r="BE36" s="320"/>
      <c r="BF36" s="310"/>
      <c r="BG36" s="312"/>
      <c r="BH36" s="308"/>
    </row>
    <row r="37" spans="2:60" ht="8.25" customHeight="1" thickBot="1" x14ac:dyDescent="0.25">
      <c r="B37" s="296"/>
      <c r="C37" s="297"/>
      <c r="D37" s="297"/>
      <c r="E37" s="297"/>
      <c r="F37" s="297"/>
      <c r="G37" s="297"/>
      <c r="H37" s="302"/>
      <c r="I37" s="303"/>
      <c r="J37" s="303"/>
      <c r="K37" s="303"/>
      <c r="L37" s="303"/>
      <c r="M37" s="306"/>
      <c r="N37" s="302"/>
      <c r="O37" s="303"/>
      <c r="P37" s="303"/>
      <c r="Q37" s="303"/>
      <c r="R37" s="303"/>
      <c r="S37" s="306"/>
      <c r="T37" s="302"/>
      <c r="U37" s="303"/>
      <c r="V37" s="303"/>
      <c r="W37" s="303"/>
      <c r="X37" s="303"/>
      <c r="Y37" s="306"/>
      <c r="Z37" s="302"/>
      <c r="AA37" s="303"/>
      <c r="AB37" s="303"/>
      <c r="AC37" s="303"/>
      <c r="AD37" s="303"/>
      <c r="AE37" s="306"/>
      <c r="AF37" s="302"/>
      <c r="AG37" s="303"/>
      <c r="AH37" s="303"/>
      <c r="AI37" s="303"/>
      <c r="AJ37" s="303"/>
      <c r="AK37" s="306"/>
      <c r="AL37" s="302"/>
      <c r="AM37" s="303"/>
      <c r="AN37" s="303"/>
      <c r="AO37" s="303"/>
      <c r="AP37" s="303"/>
      <c r="AQ37" s="306"/>
      <c r="AR37" s="302"/>
      <c r="AS37" s="303"/>
      <c r="AT37" s="303"/>
      <c r="AU37" s="303"/>
      <c r="AV37" s="303"/>
      <c r="AW37" s="306"/>
      <c r="AX37" s="321"/>
      <c r="AY37" s="321"/>
      <c r="AZ37" s="321"/>
      <c r="BA37" s="321"/>
      <c r="BB37" s="321"/>
      <c r="BC37" s="323"/>
      <c r="BE37" s="324"/>
      <c r="BF37" s="311"/>
      <c r="BG37" s="313"/>
      <c r="BH37" s="309"/>
    </row>
    <row r="38" spans="2:60" ht="11.25" customHeight="1" x14ac:dyDescent="0.2">
      <c r="B38" s="187"/>
      <c r="C38" s="187"/>
      <c r="D38" s="187"/>
      <c r="E38" s="187"/>
      <c r="F38" s="187"/>
      <c r="G38" s="187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</row>
    <row r="39" spans="2:60" ht="11.25" customHeight="1" x14ac:dyDescent="0.2">
      <c r="B39" s="187"/>
      <c r="C39" s="187"/>
      <c r="D39" s="187"/>
      <c r="E39" s="187"/>
      <c r="F39" s="187"/>
      <c r="G39" s="187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</row>
    <row r="40" spans="2:60" ht="11.25" customHeight="1" x14ac:dyDescent="0.2">
      <c r="B40" s="289"/>
      <c r="C40" s="289"/>
      <c r="D40" s="289"/>
      <c r="E40" s="289"/>
      <c r="F40" s="289"/>
      <c r="G40" s="307"/>
      <c r="H40" s="307" t="str">
        <f>B6</f>
        <v>PC Sokol Lipník</v>
      </c>
      <c r="I40" s="307"/>
      <c r="J40" s="307"/>
      <c r="K40" s="307"/>
      <c r="L40" s="307"/>
      <c r="M40" s="307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</row>
    <row r="41" spans="2:60" ht="11.25" customHeight="1" x14ac:dyDescent="0.2">
      <c r="B41" s="289"/>
      <c r="C41" s="289"/>
      <c r="D41" s="289"/>
      <c r="E41" s="289"/>
      <c r="F41" s="289"/>
      <c r="G41" s="307"/>
      <c r="H41" s="307"/>
      <c r="I41" s="307"/>
      <c r="J41" s="307"/>
      <c r="K41" s="307"/>
      <c r="L41" s="307"/>
      <c r="M41" s="307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</row>
    <row r="42" spans="2:60" ht="11.25" customHeight="1" x14ac:dyDescent="0.2">
      <c r="B42" s="289"/>
      <c r="C42" s="289"/>
      <c r="D42" s="289"/>
      <c r="E42" s="289"/>
      <c r="F42" s="289"/>
      <c r="G42" s="307"/>
      <c r="H42" s="307"/>
      <c r="I42" s="307"/>
      <c r="J42" s="307"/>
      <c r="K42" s="307"/>
      <c r="L42" s="307"/>
      <c r="M42" s="307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</row>
    <row r="43" spans="2:60" ht="11.25" customHeight="1" thickBot="1" x14ac:dyDescent="0.25">
      <c r="B43" s="289"/>
      <c r="C43" s="289"/>
      <c r="D43" s="289"/>
      <c r="E43" s="289"/>
      <c r="F43" s="289"/>
      <c r="G43" s="307"/>
      <c r="H43" s="307"/>
      <c r="I43" s="307"/>
      <c r="J43" s="307"/>
      <c r="K43" s="307"/>
      <c r="L43" s="307"/>
      <c r="M43" s="307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</row>
    <row r="44" spans="2:60" ht="11.25" customHeight="1" x14ac:dyDescent="0.2">
      <c r="B44" s="289" t="str">
        <f>B10</f>
        <v>Carreau Brno</v>
      </c>
      <c r="C44" s="289"/>
      <c r="D44" s="289"/>
      <c r="E44" s="289"/>
      <c r="F44" s="289"/>
      <c r="G44" s="291"/>
      <c r="H44" s="203">
        <v>9</v>
      </c>
      <c r="I44" s="202">
        <v>13</v>
      </c>
      <c r="J44" s="201">
        <v>13</v>
      </c>
      <c r="K44" s="202">
        <v>9</v>
      </c>
      <c r="L44" s="201">
        <v>12</v>
      </c>
      <c r="M44" s="200">
        <v>13</v>
      </c>
      <c r="N44" s="289" t="str">
        <f>B10</f>
        <v>Carreau Brno</v>
      </c>
      <c r="O44" s="289"/>
      <c r="P44" s="289"/>
      <c r="Q44" s="289"/>
      <c r="R44" s="289"/>
      <c r="S44" s="289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</row>
    <row r="45" spans="2:60" ht="11.25" customHeight="1" x14ac:dyDescent="0.2">
      <c r="B45" s="289"/>
      <c r="C45" s="289"/>
      <c r="D45" s="289"/>
      <c r="E45" s="289"/>
      <c r="F45" s="289"/>
      <c r="G45" s="291"/>
      <c r="H45" s="196">
        <v>13</v>
      </c>
      <c r="I45" s="195">
        <v>8</v>
      </c>
      <c r="J45" s="198">
        <v>10</v>
      </c>
      <c r="K45" s="199">
        <v>13</v>
      </c>
      <c r="L45" s="198">
        <v>13</v>
      </c>
      <c r="M45" s="197">
        <v>11</v>
      </c>
      <c r="N45" s="289"/>
      <c r="O45" s="289"/>
      <c r="P45" s="289"/>
      <c r="Q45" s="289"/>
      <c r="R45" s="289"/>
      <c r="S45" s="289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</row>
    <row r="46" spans="2:60" ht="11.25" customHeight="1" x14ac:dyDescent="0.2">
      <c r="B46" s="289"/>
      <c r="C46" s="289"/>
      <c r="D46" s="289"/>
      <c r="E46" s="289"/>
      <c r="F46" s="289"/>
      <c r="G46" s="291"/>
      <c r="H46" s="196">
        <v>0</v>
      </c>
      <c r="I46" s="195">
        <v>13</v>
      </c>
      <c r="J46" s="194"/>
      <c r="K46" s="195"/>
      <c r="L46" s="194">
        <v>13</v>
      </c>
      <c r="M46" s="193">
        <v>7</v>
      </c>
      <c r="N46" s="289"/>
      <c r="O46" s="289"/>
      <c r="P46" s="289"/>
      <c r="Q46" s="289"/>
      <c r="R46" s="289"/>
      <c r="S46" s="289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</row>
    <row r="47" spans="2:60" ht="11.25" customHeight="1" thickBot="1" x14ac:dyDescent="0.25">
      <c r="B47" s="289"/>
      <c r="C47" s="289"/>
      <c r="D47" s="289"/>
      <c r="E47" s="289"/>
      <c r="F47" s="289"/>
      <c r="G47" s="291"/>
      <c r="H47" s="192">
        <v>13</v>
      </c>
      <c r="I47" s="191">
        <v>8</v>
      </c>
      <c r="J47" s="190">
        <v>10</v>
      </c>
      <c r="K47" s="191">
        <v>8</v>
      </c>
      <c r="L47" s="190">
        <v>10</v>
      </c>
      <c r="M47" s="189">
        <v>13</v>
      </c>
      <c r="N47" s="290"/>
      <c r="O47" s="290"/>
      <c r="P47" s="290"/>
      <c r="Q47" s="290"/>
      <c r="R47" s="290"/>
      <c r="S47" s="290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</row>
    <row r="48" spans="2:60" ht="11.25" customHeight="1" x14ac:dyDescent="0.2">
      <c r="B48" s="289" t="str">
        <f>B14</f>
        <v>HRODE Krumsín I</v>
      </c>
      <c r="C48" s="289"/>
      <c r="D48" s="289"/>
      <c r="E48" s="289"/>
      <c r="F48" s="289"/>
      <c r="G48" s="291"/>
      <c r="H48" s="203">
        <v>4</v>
      </c>
      <c r="I48" s="202">
        <v>13</v>
      </c>
      <c r="J48" s="201">
        <v>4</v>
      </c>
      <c r="K48" s="202">
        <v>13</v>
      </c>
      <c r="L48" s="201">
        <v>7</v>
      </c>
      <c r="M48" s="200">
        <v>13</v>
      </c>
      <c r="N48" s="203">
        <v>7</v>
      </c>
      <c r="O48" s="202">
        <v>13</v>
      </c>
      <c r="P48" s="201">
        <v>5</v>
      </c>
      <c r="Q48" s="202">
        <v>13</v>
      </c>
      <c r="R48" s="201">
        <v>12</v>
      </c>
      <c r="S48" s="200">
        <v>13</v>
      </c>
      <c r="T48" s="289" t="str">
        <f>B14</f>
        <v>HRODE Krumsín I</v>
      </c>
      <c r="U48" s="289"/>
      <c r="V48" s="289"/>
      <c r="W48" s="289"/>
      <c r="X48" s="289"/>
      <c r="Y48" s="289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</row>
    <row r="49" spans="2:55" ht="11.25" customHeight="1" x14ac:dyDescent="0.2">
      <c r="B49" s="289"/>
      <c r="C49" s="289"/>
      <c r="D49" s="289"/>
      <c r="E49" s="289"/>
      <c r="F49" s="289"/>
      <c r="G49" s="291"/>
      <c r="H49" s="196">
        <v>13</v>
      </c>
      <c r="I49" s="195">
        <v>10</v>
      </c>
      <c r="J49" s="198">
        <v>13</v>
      </c>
      <c r="K49" s="199">
        <v>12</v>
      </c>
      <c r="L49" s="198">
        <v>13</v>
      </c>
      <c r="M49" s="197">
        <v>12</v>
      </c>
      <c r="N49" s="196">
        <v>6</v>
      </c>
      <c r="O49" s="195">
        <v>13</v>
      </c>
      <c r="P49" s="198">
        <v>13</v>
      </c>
      <c r="Q49" s="199">
        <v>9</v>
      </c>
      <c r="R49" s="198">
        <v>7</v>
      </c>
      <c r="S49" s="197">
        <v>13</v>
      </c>
      <c r="T49" s="289"/>
      <c r="U49" s="289"/>
      <c r="V49" s="289"/>
      <c r="W49" s="289"/>
      <c r="X49" s="289"/>
      <c r="Y49" s="289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</row>
    <row r="50" spans="2:55" ht="11.25" customHeight="1" x14ac:dyDescent="0.2">
      <c r="B50" s="289"/>
      <c r="C50" s="289"/>
      <c r="D50" s="289"/>
      <c r="E50" s="289"/>
      <c r="F50" s="289"/>
      <c r="G50" s="291"/>
      <c r="H50" s="196">
        <v>2</v>
      </c>
      <c r="I50" s="195">
        <v>13</v>
      </c>
      <c r="J50" s="194"/>
      <c r="K50" s="195"/>
      <c r="L50" s="194">
        <v>5</v>
      </c>
      <c r="M50" s="193">
        <v>13</v>
      </c>
      <c r="N50" s="196">
        <v>5</v>
      </c>
      <c r="O50" s="195">
        <v>13</v>
      </c>
      <c r="P50" s="194"/>
      <c r="Q50" s="195"/>
      <c r="R50" s="194">
        <v>11</v>
      </c>
      <c r="S50" s="193">
        <v>5</v>
      </c>
      <c r="T50" s="289"/>
      <c r="U50" s="289"/>
      <c r="V50" s="289"/>
      <c r="W50" s="289"/>
      <c r="X50" s="289"/>
      <c r="Y50" s="289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</row>
    <row r="51" spans="2:55" ht="11.25" customHeight="1" thickBot="1" x14ac:dyDescent="0.25">
      <c r="B51" s="289"/>
      <c r="C51" s="289"/>
      <c r="D51" s="289"/>
      <c r="E51" s="289"/>
      <c r="F51" s="289"/>
      <c r="G51" s="291"/>
      <c r="H51" s="192"/>
      <c r="I51" s="191"/>
      <c r="J51" s="190"/>
      <c r="K51" s="191"/>
      <c r="L51" s="190"/>
      <c r="M51" s="189"/>
      <c r="N51" s="192">
        <v>13</v>
      </c>
      <c r="O51" s="191">
        <v>3</v>
      </c>
      <c r="P51" s="190">
        <v>6</v>
      </c>
      <c r="Q51" s="191">
        <v>13</v>
      </c>
      <c r="R51" s="190">
        <v>7</v>
      </c>
      <c r="S51" s="189">
        <v>12</v>
      </c>
      <c r="T51" s="290"/>
      <c r="U51" s="290"/>
      <c r="V51" s="290"/>
      <c r="W51" s="290"/>
      <c r="X51" s="290"/>
      <c r="Y51" s="290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</row>
    <row r="52" spans="2:55" ht="11.25" customHeight="1" x14ac:dyDescent="0.2">
      <c r="B52" s="289" t="str">
        <f>B18</f>
        <v>1. KPK Vrchlabí A</v>
      </c>
      <c r="C52" s="289"/>
      <c r="D52" s="289"/>
      <c r="E52" s="289"/>
      <c r="F52" s="289"/>
      <c r="G52" s="291"/>
      <c r="H52" s="203">
        <v>4</v>
      </c>
      <c r="I52" s="202">
        <v>13</v>
      </c>
      <c r="J52" s="201">
        <v>4</v>
      </c>
      <c r="K52" s="202">
        <v>13</v>
      </c>
      <c r="L52" s="201">
        <v>13</v>
      </c>
      <c r="M52" s="200">
        <v>12</v>
      </c>
      <c r="N52" s="203">
        <v>13</v>
      </c>
      <c r="O52" s="202">
        <v>8</v>
      </c>
      <c r="P52" s="201">
        <v>13</v>
      </c>
      <c r="Q52" s="202">
        <v>12</v>
      </c>
      <c r="R52" s="201">
        <v>7</v>
      </c>
      <c r="S52" s="200">
        <v>13</v>
      </c>
      <c r="T52" s="203">
        <v>5</v>
      </c>
      <c r="U52" s="202">
        <v>13</v>
      </c>
      <c r="V52" s="201">
        <v>11</v>
      </c>
      <c r="W52" s="202">
        <v>13</v>
      </c>
      <c r="X52" s="201">
        <v>13</v>
      </c>
      <c r="Y52" s="200">
        <v>8</v>
      </c>
      <c r="Z52" s="289" t="str">
        <f>B18</f>
        <v>1. KPK Vrchlabí A</v>
      </c>
      <c r="AA52" s="289"/>
      <c r="AB52" s="289"/>
      <c r="AC52" s="289"/>
      <c r="AD52" s="289"/>
      <c r="AE52" s="289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</row>
    <row r="53" spans="2:55" ht="11.25" customHeight="1" x14ac:dyDescent="0.2">
      <c r="B53" s="289"/>
      <c r="C53" s="289"/>
      <c r="D53" s="289"/>
      <c r="E53" s="289"/>
      <c r="F53" s="289"/>
      <c r="G53" s="291"/>
      <c r="H53" s="196">
        <v>4</v>
      </c>
      <c r="I53" s="195">
        <v>13</v>
      </c>
      <c r="J53" s="198">
        <v>10</v>
      </c>
      <c r="K53" s="199">
        <v>13</v>
      </c>
      <c r="L53" s="198">
        <v>13</v>
      </c>
      <c r="M53" s="197">
        <v>12</v>
      </c>
      <c r="N53" s="196">
        <v>13</v>
      </c>
      <c r="O53" s="195">
        <v>5</v>
      </c>
      <c r="P53" s="198">
        <v>13</v>
      </c>
      <c r="Q53" s="199">
        <v>3</v>
      </c>
      <c r="R53" s="198">
        <v>0</v>
      </c>
      <c r="S53" s="197">
        <v>13</v>
      </c>
      <c r="T53" s="196">
        <v>3</v>
      </c>
      <c r="U53" s="195">
        <v>13</v>
      </c>
      <c r="V53" s="198">
        <v>13</v>
      </c>
      <c r="W53" s="199">
        <v>8</v>
      </c>
      <c r="X53" s="198">
        <v>13</v>
      </c>
      <c r="Y53" s="197">
        <v>8</v>
      </c>
      <c r="Z53" s="289"/>
      <c r="AA53" s="289"/>
      <c r="AB53" s="289"/>
      <c r="AC53" s="289"/>
      <c r="AD53" s="289"/>
      <c r="AE53" s="289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</row>
    <row r="54" spans="2:55" ht="11.25" customHeight="1" x14ac:dyDescent="0.2">
      <c r="B54" s="289"/>
      <c r="C54" s="289"/>
      <c r="D54" s="289"/>
      <c r="E54" s="289"/>
      <c r="F54" s="289"/>
      <c r="G54" s="291"/>
      <c r="H54" s="196">
        <v>5</v>
      </c>
      <c r="I54" s="195">
        <v>13</v>
      </c>
      <c r="J54" s="194"/>
      <c r="K54" s="195"/>
      <c r="L54" s="194">
        <v>13</v>
      </c>
      <c r="M54" s="193">
        <v>2</v>
      </c>
      <c r="N54" s="196">
        <v>13</v>
      </c>
      <c r="O54" s="195">
        <v>3</v>
      </c>
      <c r="P54" s="194"/>
      <c r="Q54" s="195"/>
      <c r="R54" s="194">
        <v>11</v>
      </c>
      <c r="S54" s="193">
        <v>10</v>
      </c>
      <c r="T54" s="196">
        <v>10</v>
      </c>
      <c r="U54" s="195">
        <v>13</v>
      </c>
      <c r="V54" s="194"/>
      <c r="W54" s="195"/>
      <c r="X54" s="194">
        <v>13</v>
      </c>
      <c r="Y54" s="193">
        <v>12</v>
      </c>
      <c r="Z54" s="289"/>
      <c r="AA54" s="289"/>
      <c r="AB54" s="289"/>
      <c r="AC54" s="289"/>
      <c r="AD54" s="289"/>
      <c r="AE54" s="289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</row>
    <row r="55" spans="2:55" ht="11.25" customHeight="1" thickBot="1" x14ac:dyDescent="0.25">
      <c r="B55" s="289"/>
      <c r="C55" s="289"/>
      <c r="D55" s="289"/>
      <c r="E55" s="289"/>
      <c r="F55" s="289"/>
      <c r="G55" s="291"/>
      <c r="H55" s="192">
        <v>4</v>
      </c>
      <c r="I55" s="191">
        <v>13</v>
      </c>
      <c r="J55" s="190">
        <v>10</v>
      </c>
      <c r="K55" s="191">
        <v>13</v>
      </c>
      <c r="L55" s="190">
        <v>9</v>
      </c>
      <c r="M55" s="189">
        <v>10</v>
      </c>
      <c r="N55" s="192"/>
      <c r="O55" s="191"/>
      <c r="P55" s="190"/>
      <c r="Q55" s="191"/>
      <c r="R55" s="190"/>
      <c r="S55" s="189"/>
      <c r="T55" s="192">
        <v>6</v>
      </c>
      <c r="U55" s="191">
        <v>13</v>
      </c>
      <c r="V55" s="190">
        <v>13</v>
      </c>
      <c r="W55" s="191">
        <v>1</v>
      </c>
      <c r="X55" s="190">
        <v>13</v>
      </c>
      <c r="Y55" s="189">
        <v>6</v>
      </c>
      <c r="Z55" s="290"/>
      <c r="AA55" s="290"/>
      <c r="AB55" s="290"/>
      <c r="AC55" s="290"/>
      <c r="AD55" s="290"/>
      <c r="AE55" s="290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</row>
    <row r="56" spans="2:55" ht="11.25" customHeight="1" x14ac:dyDescent="0.2">
      <c r="B56" s="289" t="str">
        <f>B22</f>
        <v>PK Osika</v>
      </c>
      <c r="C56" s="289"/>
      <c r="D56" s="289"/>
      <c r="E56" s="289"/>
      <c r="F56" s="289"/>
      <c r="G56" s="291"/>
      <c r="H56" s="203">
        <v>5</v>
      </c>
      <c r="I56" s="202">
        <v>13</v>
      </c>
      <c r="J56" s="201">
        <v>6</v>
      </c>
      <c r="K56" s="202">
        <v>13</v>
      </c>
      <c r="L56" s="201">
        <v>13</v>
      </c>
      <c r="M56" s="200">
        <v>2</v>
      </c>
      <c r="N56" s="203">
        <v>13</v>
      </c>
      <c r="O56" s="202">
        <v>4</v>
      </c>
      <c r="P56" s="201">
        <v>13</v>
      </c>
      <c r="Q56" s="202">
        <v>8</v>
      </c>
      <c r="R56" s="201">
        <v>13</v>
      </c>
      <c r="S56" s="200">
        <v>9</v>
      </c>
      <c r="T56" s="203">
        <v>13</v>
      </c>
      <c r="U56" s="202">
        <v>8</v>
      </c>
      <c r="V56" s="201">
        <v>9</v>
      </c>
      <c r="W56" s="202">
        <v>13</v>
      </c>
      <c r="X56" s="201">
        <v>6</v>
      </c>
      <c r="Y56" s="200">
        <v>13</v>
      </c>
      <c r="Z56" s="203">
        <v>12</v>
      </c>
      <c r="AA56" s="202">
        <v>13</v>
      </c>
      <c r="AB56" s="201">
        <v>4</v>
      </c>
      <c r="AC56" s="202">
        <v>13</v>
      </c>
      <c r="AD56" s="201">
        <v>7</v>
      </c>
      <c r="AE56" s="200">
        <v>13</v>
      </c>
      <c r="AF56" s="289" t="str">
        <f>B22</f>
        <v>PK Osika</v>
      </c>
      <c r="AG56" s="289"/>
      <c r="AH56" s="289"/>
      <c r="AI56" s="289"/>
      <c r="AJ56" s="289"/>
      <c r="AK56" s="289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</row>
    <row r="57" spans="2:55" ht="11.25" customHeight="1" x14ac:dyDescent="0.2">
      <c r="B57" s="289"/>
      <c r="C57" s="289"/>
      <c r="D57" s="289"/>
      <c r="E57" s="289"/>
      <c r="F57" s="289"/>
      <c r="G57" s="291"/>
      <c r="H57" s="196">
        <v>13</v>
      </c>
      <c r="I57" s="195">
        <v>6</v>
      </c>
      <c r="J57" s="198">
        <v>3</v>
      </c>
      <c r="K57" s="199">
        <v>13</v>
      </c>
      <c r="L57" s="198">
        <v>13</v>
      </c>
      <c r="M57" s="197">
        <v>4</v>
      </c>
      <c r="N57" s="196">
        <v>6</v>
      </c>
      <c r="O57" s="195">
        <v>13</v>
      </c>
      <c r="P57" s="198">
        <v>8</v>
      </c>
      <c r="Q57" s="199">
        <v>13</v>
      </c>
      <c r="R57" s="198">
        <v>13</v>
      </c>
      <c r="S57" s="197">
        <v>7</v>
      </c>
      <c r="T57" s="196">
        <v>9</v>
      </c>
      <c r="U57" s="195">
        <v>13</v>
      </c>
      <c r="V57" s="198">
        <v>3</v>
      </c>
      <c r="W57" s="199">
        <v>13</v>
      </c>
      <c r="X57" s="198">
        <v>13</v>
      </c>
      <c r="Y57" s="197">
        <v>7</v>
      </c>
      <c r="Z57" s="196">
        <v>1</v>
      </c>
      <c r="AA57" s="195">
        <v>13</v>
      </c>
      <c r="AB57" s="198">
        <v>6</v>
      </c>
      <c r="AC57" s="199">
        <v>13</v>
      </c>
      <c r="AD57" s="198">
        <v>13</v>
      </c>
      <c r="AE57" s="197">
        <v>5</v>
      </c>
      <c r="AF57" s="289"/>
      <c r="AG57" s="289"/>
      <c r="AH57" s="289"/>
      <c r="AI57" s="289"/>
      <c r="AJ57" s="289"/>
      <c r="AK57" s="289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</row>
    <row r="58" spans="2:55" ht="11.25" customHeight="1" x14ac:dyDescent="0.2">
      <c r="B58" s="289"/>
      <c r="C58" s="289"/>
      <c r="D58" s="289"/>
      <c r="E58" s="289"/>
      <c r="F58" s="289"/>
      <c r="G58" s="291"/>
      <c r="H58" s="196">
        <v>1</v>
      </c>
      <c r="I58" s="195">
        <v>13</v>
      </c>
      <c r="J58" s="194"/>
      <c r="K58" s="195"/>
      <c r="L58" s="194">
        <v>4</v>
      </c>
      <c r="M58" s="193">
        <v>13</v>
      </c>
      <c r="N58" s="196">
        <v>10</v>
      </c>
      <c r="O58" s="195">
        <v>9</v>
      </c>
      <c r="P58" s="194"/>
      <c r="Q58" s="195"/>
      <c r="R58" s="194">
        <v>12</v>
      </c>
      <c r="S58" s="193">
        <v>10</v>
      </c>
      <c r="T58" s="196">
        <v>8</v>
      </c>
      <c r="U58" s="195">
        <v>13</v>
      </c>
      <c r="V58" s="194"/>
      <c r="W58" s="195"/>
      <c r="X58" s="194">
        <v>13</v>
      </c>
      <c r="Y58" s="193">
        <v>9</v>
      </c>
      <c r="Z58" s="196">
        <v>12</v>
      </c>
      <c r="AA58" s="195">
        <v>13</v>
      </c>
      <c r="AB58" s="194"/>
      <c r="AC58" s="195"/>
      <c r="AD58" s="194">
        <v>7</v>
      </c>
      <c r="AE58" s="193">
        <v>13</v>
      </c>
      <c r="AF58" s="289"/>
      <c r="AG58" s="289"/>
      <c r="AH58" s="289"/>
      <c r="AI58" s="289"/>
      <c r="AJ58" s="289"/>
      <c r="AK58" s="289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</row>
    <row r="59" spans="2:55" ht="11.25" customHeight="1" thickBot="1" x14ac:dyDescent="0.25">
      <c r="B59" s="289"/>
      <c r="C59" s="289"/>
      <c r="D59" s="289"/>
      <c r="E59" s="289"/>
      <c r="F59" s="289"/>
      <c r="G59" s="291"/>
      <c r="H59" s="192">
        <v>0</v>
      </c>
      <c r="I59" s="191">
        <v>13</v>
      </c>
      <c r="J59" s="190">
        <v>4</v>
      </c>
      <c r="K59" s="191">
        <v>13</v>
      </c>
      <c r="L59" s="190">
        <v>11</v>
      </c>
      <c r="M59" s="189">
        <v>12</v>
      </c>
      <c r="N59" s="192">
        <v>3</v>
      </c>
      <c r="O59" s="191">
        <v>13</v>
      </c>
      <c r="P59" s="190">
        <v>8</v>
      </c>
      <c r="Q59" s="191">
        <v>13</v>
      </c>
      <c r="R59" s="190">
        <v>1</v>
      </c>
      <c r="S59" s="189">
        <v>13</v>
      </c>
      <c r="T59" s="192">
        <v>7</v>
      </c>
      <c r="U59" s="191">
        <v>13</v>
      </c>
      <c r="V59" s="190">
        <v>7</v>
      </c>
      <c r="W59" s="191">
        <v>13</v>
      </c>
      <c r="X59" s="190">
        <v>7</v>
      </c>
      <c r="Y59" s="189">
        <v>13</v>
      </c>
      <c r="Z59" s="192">
        <v>4</v>
      </c>
      <c r="AA59" s="191">
        <v>13</v>
      </c>
      <c r="AB59" s="190">
        <v>4</v>
      </c>
      <c r="AC59" s="191">
        <v>13</v>
      </c>
      <c r="AD59" s="190">
        <v>13</v>
      </c>
      <c r="AE59" s="189">
        <v>11</v>
      </c>
      <c r="AF59" s="290"/>
      <c r="AG59" s="290"/>
      <c r="AH59" s="290"/>
      <c r="AI59" s="290"/>
      <c r="AJ59" s="290"/>
      <c r="AK59" s="290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</row>
    <row r="60" spans="2:55" ht="11.25" customHeight="1" x14ac:dyDescent="0.2">
      <c r="B60" s="289" t="str">
        <f>B26</f>
        <v>PEK Stolín</v>
      </c>
      <c r="C60" s="289"/>
      <c r="D60" s="289"/>
      <c r="E60" s="289"/>
      <c r="F60" s="289"/>
      <c r="G60" s="291"/>
      <c r="H60" s="203">
        <v>12</v>
      </c>
      <c r="I60" s="202">
        <v>13</v>
      </c>
      <c r="J60" s="201">
        <v>4</v>
      </c>
      <c r="K60" s="202">
        <v>13</v>
      </c>
      <c r="L60" s="201">
        <v>13</v>
      </c>
      <c r="M60" s="200">
        <v>11</v>
      </c>
      <c r="N60" s="203">
        <v>9</v>
      </c>
      <c r="O60" s="202">
        <v>13</v>
      </c>
      <c r="P60" s="201">
        <v>12</v>
      </c>
      <c r="Q60" s="202">
        <v>13</v>
      </c>
      <c r="R60" s="201">
        <v>11</v>
      </c>
      <c r="S60" s="200">
        <v>13</v>
      </c>
      <c r="T60" s="203">
        <v>13</v>
      </c>
      <c r="U60" s="202">
        <v>11</v>
      </c>
      <c r="V60" s="201">
        <v>13</v>
      </c>
      <c r="W60" s="202">
        <v>8</v>
      </c>
      <c r="X60" s="201">
        <v>13</v>
      </c>
      <c r="Y60" s="200">
        <v>7</v>
      </c>
      <c r="Z60" s="203">
        <v>12</v>
      </c>
      <c r="AA60" s="202">
        <v>13</v>
      </c>
      <c r="AB60" s="201">
        <v>12</v>
      </c>
      <c r="AC60" s="202">
        <v>13</v>
      </c>
      <c r="AD60" s="201">
        <v>13</v>
      </c>
      <c r="AE60" s="200">
        <v>10</v>
      </c>
      <c r="AF60" s="203">
        <v>13</v>
      </c>
      <c r="AG60" s="202">
        <v>7</v>
      </c>
      <c r="AH60" s="201">
        <v>10</v>
      </c>
      <c r="AI60" s="202">
        <v>13</v>
      </c>
      <c r="AJ60" s="201">
        <v>13</v>
      </c>
      <c r="AK60" s="200">
        <v>3</v>
      </c>
      <c r="AL60" s="289" t="str">
        <f>B26</f>
        <v>PEK Stolín</v>
      </c>
      <c r="AM60" s="289"/>
      <c r="AN60" s="289"/>
      <c r="AO60" s="289"/>
      <c r="AP60" s="289"/>
      <c r="AQ60" s="289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</row>
    <row r="61" spans="2:55" ht="11.25" customHeight="1" x14ac:dyDescent="0.2">
      <c r="B61" s="289"/>
      <c r="C61" s="289"/>
      <c r="D61" s="289"/>
      <c r="E61" s="289"/>
      <c r="F61" s="289"/>
      <c r="G61" s="291"/>
      <c r="H61" s="196">
        <v>7</v>
      </c>
      <c r="I61" s="195">
        <v>13</v>
      </c>
      <c r="J61" s="198">
        <v>7</v>
      </c>
      <c r="K61" s="199">
        <v>13</v>
      </c>
      <c r="L61" s="198">
        <v>13</v>
      </c>
      <c r="M61" s="197">
        <v>8</v>
      </c>
      <c r="N61" s="196">
        <v>4</v>
      </c>
      <c r="O61" s="195">
        <v>13</v>
      </c>
      <c r="P61" s="198">
        <v>7</v>
      </c>
      <c r="Q61" s="199">
        <v>13</v>
      </c>
      <c r="R61" s="198">
        <v>13</v>
      </c>
      <c r="S61" s="197">
        <v>11</v>
      </c>
      <c r="T61" s="196">
        <v>9</v>
      </c>
      <c r="U61" s="195">
        <v>13</v>
      </c>
      <c r="V61" s="198">
        <v>4</v>
      </c>
      <c r="W61" s="199">
        <v>13</v>
      </c>
      <c r="X61" s="198">
        <v>9</v>
      </c>
      <c r="Y61" s="197">
        <v>13</v>
      </c>
      <c r="Z61" s="196">
        <v>13</v>
      </c>
      <c r="AA61" s="195">
        <v>12</v>
      </c>
      <c r="AB61" s="198">
        <v>13</v>
      </c>
      <c r="AC61" s="199">
        <v>9</v>
      </c>
      <c r="AD61" s="198">
        <v>13</v>
      </c>
      <c r="AE61" s="197">
        <v>1</v>
      </c>
      <c r="AF61" s="196">
        <v>13</v>
      </c>
      <c r="AG61" s="195">
        <v>7</v>
      </c>
      <c r="AH61" s="198">
        <v>13</v>
      </c>
      <c r="AI61" s="199">
        <v>0</v>
      </c>
      <c r="AJ61" s="198">
        <v>12</v>
      </c>
      <c r="AK61" s="197">
        <v>13</v>
      </c>
      <c r="AL61" s="289"/>
      <c r="AM61" s="289"/>
      <c r="AN61" s="289"/>
      <c r="AO61" s="289"/>
      <c r="AP61" s="289"/>
      <c r="AQ61" s="289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</row>
    <row r="62" spans="2:55" ht="11.25" customHeight="1" x14ac:dyDescent="0.2">
      <c r="B62" s="289"/>
      <c r="C62" s="289"/>
      <c r="D62" s="289"/>
      <c r="E62" s="289"/>
      <c r="F62" s="289"/>
      <c r="G62" s="291"/>
      <c r="H62" s="196">
        <v>0</v>
      </c>
      <c r="I62" s="195">
        <v>13</v>
      </c>
      <c r="J62" s="194"/>
      <c r="K62" s="195"/>
      <c r="L62" s="194">
        <v>13</v>
      </c>
      <c r="M62" s="193">
        <v>7</v>
      </c>
      <c r="N62" s="196">
        <v>5</v>
      </c>
      <c r="O62" s="195">
        <v>13</v>
      </c>
      <c r="P62" s="194"/>
      <c r="Q62" s="195"/>
      <c r="R62" s="194">
        <v>2</v>
      </c>
      <c r="S62" s="193">
        <v>13</v>
      </c>
      <c r="T62" s="196">
        <v>8</v>
      </c>
      <c r="U62" s="195">
        <v>13</v>
      </c>
      <c r="V62" s="194"/>
      <c r="W62" s="195"/>
      <c r="X62" s="194">
        <v>9</v>
      </c>
      <c r="Y62" s="193">
        <v>13</v>
      </c>
      <c r="Z62" s="196">
        <v>7</v>
      </c>
      <c r="AA62" s="195">
        <v>11</v>
      </c>
      <c r="AB62" s="194"/>
      <c r="AC62" s="195"/>
      <c r="AD62" s="194">
        <v>13</v>
      </c>
      <c r="AE62" s="193">
        <v>8</v>
      </c>
      <c r="AF62" s="196">
        <v>3</v>
      </c>
      <c r="AG62" s="195">
        <v>13</v>
      </c>
      <c r="AH62" s="194"/>
      <c r="AI62" s="195"/>
      <c r="AJ62" s="194">
        <v>13</v>
      </c>
      <c r="AK62" s="193">
        <v>12</v>
      </c>
      <c r="AL62" s="289"/>
      <c r="AM62" s="289"/>
      <c r="AN62" s="289"/>
      <c r="AO62" s="289"/>
      <c r="AP62" s="289"/>
      <c r="AQ62" s="289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</row>
    <row r="63" spans="2:55" ht="11.25" customHeight="1" thickBot="1" x14ac:dyDescent="0.25">
      <c r="B63" s="289"/>
      <c r="C63" s="289"/>
      <c r="D63" s="289"/>
      <c r="E63" s="289"/>
      <c r="F63" s="289"/>
      <c r="G63" s="291"/>
      <c r="H63" s="192">
        <v>1</v>
      </c>
      <c r="I63" s="191">
        <v>13</v>
      </c>
      <c r="J63" s="190">
        <v>5</v>
      </c>
      <c r="K63" s="191">
        <v>13</v>
      </c>
      <c r="L63" s="190">
        <v>13</v>
      </c>
      <c r="M63" s="189">
        <v>5</v>
      </c>
      <c r="N63" s="192">
        <v>11</v>
      </c>
      <c r="O63" s="191">
        <v>13</v>
      </c>
      <c r="P63" s="190">
        <v>4</v>
      </c>
      <c r="Q63" s="191">
        <v>13</v>
      </c>
      <c r="R63" s="190">
        <v>13</v>
      </c>
      <c r="S63" s="189">
        <v>4</v>
      </c>
      <c r="T63" s="192">
        <v>7</v>
      </c>
      <c r="U63" s="191">
        <v>13</v>
      </c>
      <c r="V63" s="190">
        <v>4</v>
      </c>
      <c r="W63" s="191">
        <v>13</v>
      </c>
      <c r="X63" s="190">
        <v>8</v>
      </c>
      <c r="Y63" s="189">
        <v>13</v>
      </c>
      <c r="Z63" s="192">
        <v>0</v>
      </c>
      <c r="AA63" s="191">
        <v>13</v>
      </c>
      <c r="AB63" s="190">
        <v>13</v>
      </c>
      <c r="AC63" s="191">
        <v>0</v>
      </c>
      <c r="AD63" s="190">
        <v>13</v>
      </c>
      <c r="AE63" s="189">
        <v>7</v>
      </c>
      <c r="AF63" s="192">
        <v>3</v>
      </c>
      <c r="AG63" s="191">
        <v>13</v>
      </c>
      <c r="AH63" s="190">
        <v>13</v>
      </c>
      <c r="AI63" s="191">
        <v>2</v>
      </c>
      <c r="AJ63" s="190">
        <v>13</v>
      </c>
      <c r="AK63" s="189">
        <v>4</v>
      </c>
      <c r="AL63" s="290"/>
      <c r="AM63" s="290"/>
      <c r="AN63" s="290"/>
      <c r="AO63" s="290"/>
      <c r="AP63" s="290"/>
      <c r="AQ63" s="290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</row>
    <row r="64" spans="2:55" ht="11.25" customHeight="1" x14ac:dyDescent="0.2">
      <c r="B64" s="289" t="str">
        <f>B30</f>
        <v>HRODE Krumsín II</v>
      </c>
      <c r="C64" s="289"/>
      <c r="D64" s="289"/>
      <c r="E64" s="289"/>
      <c r="F64" s="289"/>
      <c r="G64" s="291"/>
      <c r="H64" s="203">
        <v>7</v>
      </c>
      <c r="I64" s="202">
        <v>13</v>
      </c>
      <c r="J64" s="201">
        <v>1</v>
      </c>
      <c r="K64" s="202">
        <v>13</v>
      </c>
      <c r="L64" s="201">
        <v>5</v>
      </c>
      <c r="M64" s="200">
        <v>13</v>
      </c>
      <c r="N64" s="203">
        <v>7</v>
      </c>
      <c r="O64" s="202">
        <v>13</v>
      </c>
      <c r="P64" s="201">
        <v>6</v>
      </c>
      <c r="Q64" s="202">
        <v>13</v>
      </c>
      <c r="R64" s="201">
        <v>2</v>
      </c>
      <c r="S64" s="200">
        <v>13</v>
      </c>
      <c r="T64" s="203">
        <v>13</v>
      </c>
      <c r="U64" s="202">
        <v>7</v>
      </c>
      <c r="V64" s="201">
        <v>5</v>
      </c>
      <c r="W64" s="202">
        <v>13</v>
      </c>
      <c r="X64" s="201">
        <v>13</v>
      </c>
      <c r="Y64" s="200">
        <v>7</v>
      </c>
      <c r="Z64" s="203">
        <v>8</v>
      </c>
      <c r="AA64" s="202">
        <v>13</v>
      </c>
      <c r="AB64" s="201">
        <v>11</v>
      </c>
      <c r="AC64" s="202">
        <v>13</v>
      </c>
      <c r="AD64" s="201">
        <v>13</v>
      </c>
      <c r="AE64" s="200">
        <v>12</v>
      </c>
      <c r="AF64" s="203">
        <v>13</v>
      </c>
      <c r="AG64" s="202">
        <v>5</v>
      </c>
      <c r="AH64" s="201">
        <v>1</v>
      </c>
      <c r="AI64" s="202">
        <v>13</v>
      </c>
      <c r="AJ64" s="201">
        <v>2</v>
      </c>
      <c r="AK64" s="200">
        <v>13</v>
      </c>
      <c r="AL64" s="203">
        <v>12</v>
      </c>
      <c r="AM64" s="202">
        <v>13</v>
      </c>
      <c r="AN64" s="201">
        <v>4</v>
      </c>
      <c r="AO64" s="202">
        <v>13</v>
      </c>
      <c r="AP64" s="201">
        <v>13</v>
      </c>
      <c r="AQ64" s="200">
        <v>12</v>
      </c>
      <c r="AR64" s="289" t="str">
        <f>B30</f>
        <v>HRODE Krumsín II</v>
      </c>
      <c r="AS64" s="289"/>
      <c r="AT64" s="289"/>
      <c r="AU64" s="289"/>
      <c r="AV64" s="289"/>
      <c r="AW64" s="289"/>
      <c r="AX64" s="188"/>
      <c r="AY64" s="188"/>
      <c r="AZ64" s="188"/>
      <c r="BA64" s="188"/>
      <c r="BB64" s="188"/>
      <c r="BC64" s="188"/>
    </row>
    <row r="65" spans="2:55" ht="11.25" customHeight="1" x14ac:dyDescent="0.2">
      <c r="B65" s="289"/>
      <c r="C65" s="289"/>
      <c r="D65" s="289"/>
      <c r="E65" s="289"/>
      <c r="F65" s="289"/>
      <c r="G65" s="291"/>
      <c r="H65" s="196">
        <v>8</v>
      </c>
      <c r="I65" s="195">
        <v>13</v>
      </c>
      <c r="J65" s="198">
        <v>8</v>
      </c>
      <c r="K65" s="199">
        <v>13</v>
      </c>
      <c r="L65" s="198">
        <v>10</v>
      </c>
      <c r="M65" s="197">
        <v>13</v>
      </c>
      <c r="N65" s="196">
        <v>13</v>
      </c>
      <c r="O65" s="195">
        <v>12</v>
      </c>
      <c r="P65" s="198">
        <v>6</v>
      </c>
      <c r="Q65" s="199">
        <v>13</v>
      </c>
      <c r="R65" s="198">
        <v>2</v>
      </c>
      <c r="S65" s="197">
        <v>13</v>
      </c>
      <c r="T65" s="196">
        <v>10</v>
      </c>
      <c r="U65" s="195">
        <v>13</v>
      </c>
      <c r="V65" s="198">
        <v>8</v>
      </c>
      <c r="W65" s="199">
        <v>13</v>
      </c>
      <c r="X65" s="198">
        <v>11</v>
      </c>
      <c r="Y65" s="197">
        <v>13</v>
      </c>
      <c r="Z65" s="196">
        <v>2</v>
      </c>
      <c r="AA65" s="195">
        <v>13</v>
      </c>
      <c r="AB65" s="198">
        <v>12</v>
      </c>
      <c r="AC65" s="199">
        <v>13</v>
      </c>
      <c r="AD65" s="198">
        <v>12</v>
      </c>
      <c r="AE65" s="197">
        <v>13</v>
      </c>
      <c r="AF65" s="196">
        <v>13</v>
      </c>
      <c r="AG65" s="195">
        <v>8</v>
      </c>
      <c r="AH65" s="198">
        <v>13</v>
      </c>
      <c r="AI65" s="199">
        <v>0</v>
      </c>
      <c r="AJ65" s="198">
        <v>13</v>
      </c>
      <c r="AK65" s="197">
        <v>8</v>
      </c>
      <c r="AL65" s="196">
        <v>9</v>
      </c>
      <c r="AM65" s="195">
        <v>13</v>
      </c>
      <c r="AN65" s="198">
        <v>13</v>
      </c>
      <c r="AO65" s="199">
        <v>4</v>
      </c>
      <c r="AP65" s="198">
        <v>9</v>
      </c>
      <c r="AQ65" s="197">
        <v>13</v>
      </c>
      <c r="AR65" s="289"/>
      <c r="AS65" s="289"/>
      <c r="AT65" s="289"/>
      <c r="AU65" s="289"/>
      <c r="AV65" s="289"/>
      <c r="AW65" s="289"/>
      <c r="AX65" s="188"/>
      <c r="AY65" s="188"/>
      <c r="AZ65" s="188"/>
      <c r="BA65" s="188"/>
      <c r="BB65" s="188"/>
      <c r="BC65" s="188"/>
    </row>
    <row r="66" spans="2:55" ht="11.25" customHeight="1" x14ac:dyDescent="0.2">
      <c r="B66" s="289"/>
      <c r="C66" s="289"/>
      <c r="D66" s="289"/>
      <c r="E66" s="289"/>
      <c r="F66" s="289"/>
      <c r="G66" s="291"/>
      <c r="H66" s="196">
        <v>5</v>
      </c>
      <c r="I66" s="195">
        <v>13</v>
      </c>
      <c r="J66" s="194"/>
      <c r="K66" s="195"/>
      <c r="L66" s="194">
        <v>4</v>
      </c>
      <c r="M66" s="193">
        <v>13</v>
      </c>
      <c r="N66" s="196">
        <v>4</v>
      </c>
      <c r="O66" s="195">
        <v>13</v>
      </c>
      <c r="P66" s="194"/>
      <c r="Q66" s="195"/>
      <c r="R66" s="194">
        <v>3</v>
      </c>
      <c r="S66" s="193">
        <v>13</v>
      </c>
      <c r="T66" s="196">
        <v>13</v>
      </c>
      <c r="U66" s="195">
        <v>10</v>
      </c>
      <c r="V66" s="194"/>
      <c r="W66" s="195"/>
      <c r="X66" s="194">
        <v>5</v>
      </c>
      <c r="Y66" s="193">
        <v>13</v>
      </c>
      <c r="Z66" s="196">
        <v>9</v>
      </c>
      <c r="AA66" s="195">
        <v>13</v>
      </c>
      <c r="AB66" s="194"/>
      <c r="AC66" s="195"/>
      <c r="AD66" s="194">
        <v>3</v>
      </c>
      <c r="AE66" s="193">
        <v>13</v>
      </c>
      <c r="AF66" s="196">
        <v>13</v>
      </c>
      <c r="AG66" s="195">
        <v>8</v>
      </c>
      <c r="AH66" s="194"/>
      <c r="AI66" s="195"/>
      <c r="AJ66" s="194">
        <v>13</v>
      </c>
      <c r="AK66" s="193">
        <v>5</v>
      </c>
      <c r="AL66" s="196">
        <v>7</v>
      </c>
      <c r="AM66" s="195">
        <v>10</v>
      </c>
      <c r="AN66" s="194"/>
      <c r="AO66" s="195"/>
      <c r="AP66" s="194">
        <v>9</v>
      </c>
      <c r="AQ66" s="193">
        <v>11</v>
      </c>
      <c r="AR66" s="289"/>
      <c r="AS66" s="289"/>
      <c r="AT66" s="289"/>
      <c r="AU66" s="289"/>
      <c r="AV66" s="289"/>
      <c r="AW66" s="289"/>
      <c r="AX66" s="188"/>
      <c r="AY66" s="188"/>
      <c r="AZ66" s="188"/>
      <c r="BA66" s="188"/>
      <c r="BB66" s="188"/>
      <c r="BC66" s="188"/>
    </row>
    <row r="67" spans="2:55" ht="11.25" customHeight="1" thickBot="1" x14ac:dyDescent="0.25">
      <c r="B67" s="289"/>
      <c r="C67" s="289"/>
      <c r="D67" s="289"/>
      <c r="E67" s="289"/>
      <c r="F67" s="289"/>
      <c r="G67" s="291"/>
      <c r="H67" s="192">
        <v>13</v>
      </c>
      <c r="I67" s="191">
        <v>10</v>
      </c>
      <c r="J67" s="190">
        <v>12</v>
      </c>
      <c r="K67" s="191">
        <v>11</v>
      </c>
      <c r="L67" s="190">
        <v>5</v>
      </c>
      <c r="M67" s="189">
        <v>13</v>
      </c>
      <c r="N67" s="192">
        <v>8</v>
      </c>
      <c r="O67" s="191">
        <v>13</v>
      </c>
      <c r="P67" s="190">
        <v>10</v>
      </c>
      <c r="Q67" s="191">
        <v>11</v>
      </c>
      <c r="R67" s="190">
        <v>6</v>
      </c>
      <c r="S67" s="189">
        <v>13</v>
      </c>
      <c r="T67" s="192">
        <v>6</v>
      </c>
      <c r="U67" s="191">
        <v>13</v>
      </c>
      <c r="V67" s="190">
        <v>6</v>
      </c>
      <c r="W67" s="191">
        <v>13</v>
      </c>
      <c r="X67" s="190">
        <v>9</v>
      </c>
      <c r="Y67" s="189">
        <v>13</v>
      </c>
      <c r="Z67" s="192">
        <v>5</v>
      </c>
      <c r="AA67" s="191">
        <v>13</v>
      </c>
      <c r="AB67" s="190">
        <v>11</v>
      </c>
      <c r="AC67" s="191">
        <v>13</v>
      </c>
      <c r="AD67" s="190">
        <v>1</v>
      </c>
      <c r="AE67" s="189">
        <v>13</v>
      </c>
      <c r="AF67" s="192"/>
      <c r="AG67" s="191"/>
      <c r="AH67" s="190"/>
      <c r="AI67" s="191"/>
      <c r="AJ67" s="190"/>
      <c r="AK67" s="189"/>
      <c r="AL67" s="192">
        <v>7</v>
      </c>
      <c r="AM67" s="191">
        <v>13</v>
      </c>
      <c r="AN67" s="190">
        <v>12</v>
      </c>
      <c r="AO67" s="191">
        <v>13</v>
      </c>
      <c r="AP67" s="190">
        <v>7</v>
      </c>
      <c r="AQ67" s="189">
        <v>13</v>
      </c>
      <c r="AR67" s="290"/>
      <c r="AS67" s="290"/>
      <c r="AT67" s="290"/>
      <c r="AU67" s="290"/>
      <c r="AV67" s="290"/>
      <c r="AW67" s="290"/>
      <c r="AX67" s="188"/>
      <c r="AY67" s="188"/>
      <c r="AZ67" s="188"/>
      <c r="BA67" s="188"/>
      <c r="BB67" s="188"/>
      <c r="BC67" s="188"/>
    </row>
    <row r="68" spans="2:55" ht="11.25" customHeight="1" x14ac:dyDescent="0.2">
      <c r="B68" s="289" t="str">
        <f>B34</f>
        <v>CdP Loděnice</v>
      </c>
      <c r="C68" s="289"/>
      <c r="D68" s="289"/>
      <c r="E68" s="289"/>
      <c r="F68" s="289"/>
      <c r="G68" s="291"/>
      <c r="H68" s="203">
        <v>9</v>
      </c>
      <c r="I68" s="202">
        <v>13</v>
      </c>
      <c r="J68" s="201">
        <v>13</v>
      </c>
      <c r="K68" s="202">
        <v>8</v>
      </c>
      <c r="L68" s="201">
        <v>13</v>
      </c>
      <c r="M68" s="200">
        <v>3</v>
      </c>
      <c r="N68" s="203">
        <v>5</v>
      </c>
      <c r="O68" s="202">
        <v>13</v>
      </c>
      <c r="P68" s="201">
        <v>5</v>
      </c>
      <c r="Q68" s="202">
        <v>13</v>
      </c>
      <c r="R68" s="201">
        <v>13</v>
      </c>
      <c r="S68" s="200">
        <v>4</v>
      </c>
      <c r="T68" s="203">
        <v>7</v>
      </c>
      <c r="U68" s="202">
        <v>13</v>
      </c>
      <c r="V68" s="201">
        <v>4</v>
      </c>
      <c r="W68" s="202">
        <v>13</v>
      </c>
      <c r="X68" s="201">
        <v>3</v>
      </c>
      <c r="Y68" s="200">
        <v>13</v>
      </c>
      <c r="Z68" s="203">
        <v>13</v>
      </c>
      <c r="AA68" s="202">
        <v>7</v>
      </c>
      <c r="AB68" s="201">
        <v>6</v>
      </c>
      <c r="AC68" s="202">
        <v>13</v>
      </c>
      <c r="AD68" s="201">
        <v>5</v>
      </c>
      <c r="AE68" s="200">
        <v>13</v>
      </c>
      <c r="AF68" s="203">
        <v>13</v>
      </c>
      <c r="AG68" s="202">
        <v>10</v>
      </c>
      <c r="AH68" s="201">
        <v>11</v>
      </c>
      <c r="AI68" s="202">
        <v>13</v>
      </c>
      <c r="AJ68" s="201">
        <v>13</v>
      </c>
      <c r="AK68" s="200">
        <v>5</v>
      </c>
      <c r="AL68" s="203">
        <v>13</v>
      </c>
      <c r="AM68" s="202">
        <v>9</v>
      </c>
      <c r="AN68" s="201">
        <v>11</v>
      </c>
      <c r="AO68" s="202">
        <v>13</v>
      </c>
      <c r="AP68" s="201">
        <v>13</v>
      </c>
      <c r="AQ68" s="200">
        <v>8</v>
      </c>
      <c r="AR68" s="203">
        <v>13</v>
      </c>
      <c r="AS68" s="202">
        <v>12</v>
      </c>
      <c r="AT68" s="201">
        <v>13</v>
      </c>
      <c r="AU68" s="202">
        <v>8</v>
      </c>
      <c r="AV68" s="201">
        <v>13</v>
      </c>
      <c r="AW68" s="200">
        <v>7</v>
      </c>
      <c r="AX68" s="188"/>
      <c r="AY68" s="188"/>
      <c r="AZ68" s="188"/>
      <c r="BA68" s="188"/>
      <c r="BB68" s="188"/>
      <c r="BC68" s="188"/>
    </row>
    <row r="69" spans="2:55" ht="11.25" customHeight="1" x14ac:dyDescent="0.2">
      <c r="B69" s="289"/>
      <c r="C69" s="289"/>
      <c r="D69" s="289"/>
      <c r="E69" s="289"/>
      <c r="F69" s="289"/>
      <c r="G69" s="291"/>
      <c r="H69" s="196">
        <v>13</v>
      </c>
      <c r="I69" s="195">
        <v>0</v>
      </c>
      <c r="J69" s="198">
        <v>12</v>
      </c>
      <c r="K69" s="199">
        <v>13</v>
      </c>
      <c r="L69" s="198">
        <v>13</v>
      </c>
      <c r="M69" s="197">
        <v>11</v>
      </c>
      <c r="N69" s="196">
        <v>13</v>
      </c>
      <c r="O69" s="195">
        <v>1</v>
      </c>
      <c r="P69" s="198">
        <v>4</v>
      </c>
      <c r="Q69" s="199">
        <v>13</v>
      </c>
      <c r="R69" s="198">
        <v>5</v>
      </c>
      <c r="S69" s="197">
        <v>13</v>
      </c>
      <c r="T69" s="196">
        <v>9</v>
      </c>
      <c r="U69" s="195">
        <v>13</v>
      </c>
      <c r="V69" s="198">
        <v>13</v>
      </c>
      <c r="W69" s="199">
        <v>11</v>
      </c>
      <c r="X69" s="198">
        <v>10</v>
      </c>
      <c r="Y69" s="197">
        <v>13</v>
      </c>
      <c r="Z69" s="196">
        <v>3</v>
      </c>
      <c r="AA69" s="195">
        <v>13</v>
      </c>
      <c r="AB69" s="198">
        <v>8</v>
      </c>
      <c r="AC69" s="199">
        <v>13</v>
      </c>
      <c r="AD69" s="198">
        <v>5</v>
      </c>
      <c r="AE69" s="197">
        <v>13</v>
      </c>
      <c r="AF69" s="196">
        <v>13</v>
      </c>
      <c r="AG69" s="195">
        <v>10</v>
      </c>
      <c r="AH69" s="198">
        <v>13</v>
      </c>
      <c r="AI69" s="199">
        <v>3</v>
      </c>
      <c r="AJ69" s="198">
        <v>12</v>
      </c>
      <c r="AK69" s="197">
        <v>13</v>
      </c>
      <c r="AL69" s="196">
        <v>13</v>
      </c>
      <c r="AM69" s="195">
        <v>2</v>
      </c>
      <c r="AN69" s="198">
        <v>10</v>
      </c>
      <c r="AO69" s="199">
        <v>13</v>
      </c>
      <c r="AP69" s="198">
        <v>10</v>
      </c>
      <c r="AQ69" s="197">
        <v>13</v>
      </c>
      <c r="AR69" s="196">
        <v>13</v>
      </c>
      <c r="AS69" s="195">
        <v>4</v>
      </c>
      <c r="AT69" s="198">
        <v>13</v>
      </c>
      <c r="AU69" s="199">
        <v>1</v>
      </c>
      <c r="AV69" s="198">
        <v>7</v>
      </c>
      <c r="AW69" s="197">
        <v>13</v>
      </c>
      <c r="AX69" s="188"/>
      <c r="AY69" s="188"/>
      <c r="AZ69" s="188"/>
      <c r="BA69" s="188"/>
      <c r="BB69" s="188"/>
      <c r="BC69" s="188"/>
    </row>
    <row r="70" spans="2:55" ht="11.25" customHeight="1" x14ac:dyDescent="0.2">
      <c r="B70" s="289"/>
      <c r="C70" s="289"/>
      <c r="D70" s="289"/>
      <c r="E70" s="289"/>
      <c r="F70" s="289"/>
      <c r="G70" s="291"/>
      <c r="H70" s="196">
        <v>0</v>
      </c>
      <c r="I70" s="195">
        <v>13</v>
      </c>
      <c r="J70" s="194"/>
      <c r="K70" s="195"/>
      <c r="L70" s="194">
        <v>9</v>
      </c>
      <c r="M70" s="193">
        <v>12</v>
      </c>
      <c r="N70" s="196">
        <v>4</v>
      </c>
      <c r="O70" s="195">
        <v>13</v>
      </c>
      <c r="P70" s="194"/>
      <c r="Q70" s="195"/>
      <c r="R70" s="194">
        <v>13</v>
      </c>
      <c r="S70" s="193">
        <v>5</v>
      </c>
      <c r="T70" s="196">
        <v>13</v>
      </c>
      <c r="U70" s="195">
        <v>9</v>
      </c>
      <c r="V70" s="194"/>
      <c r="W70" s="195"/>
      <c r="X70" s="194">
        <v>4</v>
      </c>
      <c r="Y70" s="193">
        <v>13</v>
      </c>
      <c r="Z70" s="196">
        <v>6</v>
      </c>
      <c r="AA70" s="195">
        <v>13</v>
      </c>
      <c r="AB70" s="194"/>
      <c r="AC70" s="195"/>
      <c r="AD70" s="194">
        <v>0</v>
      </c>
      <c r="AE70" s="193">
        <v>13</v>
      </c>
      <c r="AF70" s="196">
        <v>13</v>
      </c>
      <c r="AG70" s="195">
        <v>1</v>
      </c>
      <c r="AH70" s="194"/>
      <c r="AI70" s="195"/>
      <c r="AJ70" s="194">
        <v>11</v>
      </c>
      <c r="AK70" s="193">
        <v>12</v>
      </c>
      <c r="AL70" s="196">
        <v>13</v>
      </c>
      <c r="AM70" s="195">
        <v>7</v>
      </c>
      <c r="AN70" s="194"/>
      <c r="AO70" s="195"/>
      <c r="AP70" s="194">
        <v>13</v>
      </c>
      <c r="AQ70" s="193">
        <v>8</v>
      </c>
      <c r="AR70" s="196">
        <v>13</v>
      </c>
      <c r="AS70" s="195">
        <v>0</v>
      </c>
      <c r="AT70" s="194"/>
      <c r="AU70" s="195"/>
      <c r="AV70" s="194">
        <v>13</v>
      </c>
      <c r="AW70" s="193">
        <v>9</v>
      </c>
      <c r="AX70" s="188"/>
      <c r="AY70" s="188"/>
      <c r="AZ70" s="188"/>
      <c r="BA70" s="188"/>
      <c r="BB70" s="188"/>
      <c r="BC70" s="188"/>
    </row>
    <row r="71" spans="2:55" ht="11.25" customHeight="1" thickBot="1" x14ac:dyDescent="0.25">
      <c r="B71" s="289"/>
      <c r="C71" s="289"/>
      <c r="D71" s="289"/>
      <c r="E71" s="289"/>
      <c r="F71" s="289"/>
      <c r="G71" s="291"/>
      <c r="H71" s="192">
        <v>1</v>
      </c>
      <c r="I71" s="191">
        <v>13</v>
      </c>
      <c r="J71" s="190">
        <v>8</v>
      </c>
      <c r="K71" s="191">
        <v>13</v>
      </c>
      <c r="L71" s="190">
        <v>13</v>
      </c>
      <c r="M71" s="189">
        <v>3</v>
      </c>
      <c r="N71" s="192">
        <v>9</v>
      </c>
      <c r="O71" s="191">
        <v>13</v>
      </c>
      <c r="P71" s="190">
        <v>13</v>
      </c>
      <c r="Q71" s="191">
        <v>8</v>
      </c>
      <c r="R71" s="190">
        <v>9</v>
      </c>
      <c r="S71" s="189">
        <v>13</v>
      </c>
      <c r="T71" s="192">
        <v>12</v>
      </c>
      <c r="U71" s="191">
        <v>13</v>
      </c>
      <c r="V71" s="190">
        <v>10</v>
      </c>
      <c r="W71" s="191">
        <v>12</v>
      </c>
      <c r="X71" s="190">
        <v>13</v>
      </c>
      <c r="Y71" s="189">
        <v>7</v>
      </c>
      <c r="Z71" s="192">
        <v>0</v>
      </c>
      <c r="AA71" s="191">
        <v>13</v>
      </c>
      <c r="AB71" s="190">
        <v>13</v>
      </c>
      <c r="AC71" s="191">
        <v>8</v>
      </c>
      <c r="AD71" s="190">
        <v>7</v>
      </c>
      <c r="AE71" s="189">
        <v>10</v>
      </c>
      <c r="AF71" s="192">
        <v>13</v>
      </c>
      <c r="AG71" s="191">
        <v>5</v>
      </c>
      <c r="AH71" s="190">
        <v>13</v>
      </c>
      <c r="AI71" s="191">
        <v>2</v>
      </c>
      <c r="AJ71" s="190">
        <v>13</v>
      </c>
      <c r="AK71" s="189">
        <v>4</v>
      </c>
      <c r="AL71" s="192"/>
      <c r="AM71" s="191"/>
      <c r="AN71" s="190"/>
      <c r="AO71" s="191"/>
      <c r="AP71" s="190"/>
      <c r="AQ71" s="189"/>
      <c r="AR71" s="192">
        <v>13</v>
      </c>
      <c r="AS71" s="191">
        <v>10</v>
      </c>
      <c r="AT71" s="190">
        <v>13</v>
      </c>
      <c r="AU71" s="191">
        <v>10</v>
      </c>
      <c r="AV71" s="190">
        <v>5</v>
      </c>
      <c r="AW71" s="189">
        <v>13</v>
      </c>
      <c r="AX71" s="188"/>
      <c r="AY71" s="188"/>
      <c r="AZ71" s="188"/>
      <c r="BA71" s="188"/>
      <c r="BB71" s="188"/>
      <c r="BC71" s="188"/>
    </row>
    <row r="72" spans="2:55" ht="11.25" customHeight="1" x14ac:dyDescent="0.2">
      <c r="B72" s="187"/>
      <c r="C72" s="187"/>
      <c r="D72" s="187"/>
      <c r="E72" s="187"/>
      <c r="F72" s="187"/>
      <c r="G72" s="187"/>
      <c r="H72" s="187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</row>
    <row r="73" spans="2:55" ht="11.25" customHeight="1" x14ac:dyDescent="0.2"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</row>
    <row r="74" spans="2:55" ht="11.25" customHeight="1" x14ac:dyDescent="0.2"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</row>
    <row r="75" spans="2:55" ht="11.25" customHeight="1" x14ac:dyDescent="0.2"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</row>
    <row r="76" spans="2:55" ht="11.25" customHeight="1" x14ac:dyDescent="0.2"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</row>
    <row r="77" spans="2:55" ht="11.25" customHeight="1" x14ac:dyDescent="0.2"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B77" s="187"/>
      <c r="BC77" s="187"/>
    </row>
    <row r="78" spans="2:55" ht="11.25" customHeight="1" x14ac:dyDescent="0.2"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</row>
    <row r="79" spans="2:55" ht="11.25" customHeight="1" x14ac:dyDescent="0.2"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</row>
    <row r="80" spans="2:55" ht="11.25" customHeight="1" x14ac:dyDescent="0.2"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</row>
    <row r="81" spans="2:55" ht="11.25" customHeight="1" x14ac:dyDescent="0.2"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</row>
    <row r="82" spans="2:55" ht="11.25" customHeight="1" x14ac:dyDescent="0.2"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6"/>
      <c r="AV82" s="186"/>
      <c r="AW82" s="186"/>
      <c r="AX82" s="186"/>
      <c r="AY82" s="186"/>
      <c r="AZ82" s="186"/>
      <c r="BA82" s="186"/>
      <c r="BB82" s="186"/>
      <c r="BC82" s="186"/>
    </row>
    <row r="83" spans="2:55" ht="11.25" customHeight="1" x14ac:dyDescent="0.2"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</row>
    <row r="84" spans="2:55" ht="11.25" customHeight="1" x14ac:dyDescent="0.2"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186"/>
      <c r="BB84" s="186"/>
      <c r="BC84" s="186"/>
    </row>
    <row r="85" spans="2:55" ht="11.25" customHeight="1" x14ac:dyDescent="0.2"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/>
      <c r="AU85" s="186"/>
      <c r="AV85" s="186"/>
      <c r="AW85" s="186"/>
      <c r="AX85" s="186"/>
      <c r="AY85" s="186"/>
      <c r="AZ85" s="186"/>
      <c r="BA85" s="186"/>
      <c r="BB85" s="186"/>
      <c r="BC85" s="186"/>
    </row>
    <row r="86" spans="2:55" ht="11.25" customHeight="1" x14ac:dyDescent="0.2"/>
    <row r="87" spans="2:55" ht="11.25" customHeight="1" x14ac:dyDescent="0.2"/>
    <row r="88" spans="2:55" ht="11.25" customHeight="1" x14ac:dyDescent="0.2"/>
    <row r="89" spans="2:55" ht="11.25" customHeight="1" x14ac:dyDescent="0.2"/>
    <row r="90" spans="2:55" ht="11.25" customHeight="1" x14ac:dyDescent="0.2"/>
    <row r="91" spans="2:55" ht="11.25" customHeight="1" x14ac:dyDescent="0.2"/>
    <row r="92" spans="2:55" ht="11.25" customHeight="1" x14ac:dyDescent="0.2"/>
  </sheetData>
  <mergeCells count="196">
    <mergeCell ref="BE2:BE5"/>
    <mergeCell ref="BF2:BF5"/>
    <mergeCell ref="BG2:BG5"/>
    <mergeCell ref="BH2:BH5"/>
    <mergeCell ref="B6:G9"/>
    <mergeCell ref="H6:J9"/>
    <mergeCell ref="K6:M9"/>
    <mergeCell ref="N6:P9"/>
    <mergeCell ref="Q6:S9"/>
    <mergeCell ref="T6:V9"/>
    <mergeCell ref="W6:Y9"/>
    <mergeCell ref="Z6:AB9"/>
    <mergeCell ref="AC6:AE9"/>
    <mergeCell ref="B2:G5"/>
    <mergeCell ref="H2:M5"/>
    <mergeCell ref="N2:S5"/>
    <mergeCell ref="T2:Y5"/>
    <mergeCell ref="Z2:AE5"/>
    <mergeCell ref="AF2:AK5"/>
    <mergeCell ref="AL2:AQ5"/>
    <mergeCell ref="AR2:AW5"/>
    <mergeCell ref="AX2:BC5"/>
    <mergeCell ref="BE6:BE9"/>
    <mergeCell ref="BF6:BF9"/>
    <mergeCell ref="BG6:BG9"/>
    <mergeCell ref="BH6:BH9"/>
    <mergeCell ref="AF6:AH9"/>
    <mergeCell ref="AI6:AK9"/>
    <mergeCell ref="AL6:AN9"/>
    <mergeCell ref="AO6:AQ9"/>
    <mergeCell ref="AR6:AT9"/>
    <mergeCell ref="AU6:AW9"/>
    <mergeCell ref="BF10:BF13"/>
    <mergeCell ref="BG10:BG13"/>
    <mergeCell ref="BH10:BH13"/>
    <mergeCell ref="BE10:BE13"/>
    <mergeCell ref="B10:G13"/>
    <mergeCell ref="H10:J13"/>
    <mergeCell ref="K10:M13"/>
    <mergeCell ref="N10:P13"/>
    <mergeCell ref="Q10:S13"/>
    <mergeCell ref="AX6:AZ9"/>
    <mergeCell ref="BA6:BC9"/>
    <mergeCell ref="AI14:AK17"/>
    <mergeCell ref="AL14:AN17"/>
    <mergeCell ref="AO14:AQ17"/>
    <mergeCell ref="W14:Y17"/>
    <mergeCell ref="AO10:AQ13"/>
    <mergeCell ref="AR10:AT13"/>
    <mergeCell ref="AU10:AW13"/>
    <mergeCell ref="AL10:AN13"/>
    <mergeCell ref="AX10:AZ13"/>
    <mergeCell ref="BA10:BC13"/>
    <mergeCell ref="W10:Y13"/>
    <mergeCell ref="Z10:AB13"/>
    <mergeCell ref="AC10:AE13"/>
    <mergeCell ref="AF10:AH13"/>
    <mergeCell ref="AI10:AK13"/>
    <mergeCell ref="B14:G17"/>
    <mergeCell ref="H14:J17"/>
    <mergeCell ref="K14:M17"/>
    <mergeCell ref="N14:P17"/>
    <mergeCell ref="Q14:S17"/>
    <mergeCell ref="T14:V17"/>
    <mergeCell ref="T10:V13"/>
    <mergeCell ref="BH18:BH21"/>
    <mergeCell ref="AU18:AW21"/>
    <mergeCell ref="AX18:AZ21"/>
    <mergeCell ref="BA18:BC21"/>
    <mergeCell ref="BE18:BE21"/>
    <mergeCell ref="BH14:BH17"/>
    <mergeCell ref="BG14:BG17"/>
    <mergeCell ref="AU14:AW17"/>
    <mergeCell ref="AX14:AZ17"/>
    <mergeCell ref="BA14:BC17"/>
    <mergeCell ref="BG18:BG21"/>
    <mergeCell ref="Q18:S21"/>
    <mergeCell ref="T18:V21"/>
    <mergeCell ref="W18:Y21"/>
    <mergeCell ref="Z18:AB21"/>
    <mergeCell ref="AR14:AT17"/>
    <mergeCell ref="AF18:AH21"/>
    <mergeCell ref="AI18:AK21"/>
    <mergeCell ref="AL18:AN21"/>
    <mergeCell ref="AO18:AQ21"/>
    <mergeCell ref="AR18:AT21"/>
    <mergeCell ref="B22:G25"/>
    <mergeCell ref="H22:J25"/>
    <mergeCell ref="K22:M25"/>
    <mergeCell ref="N22:P25"/>
    <mergeCell ref="Q22:S25"/>
    <mergeCell ref="T22:V25"/>
    <mergeCell ref="BF14:BF17"/>
    <mergeCell ref="Z14:AB17"/>
    <mergeCell ref="AC14:AE17"/>
    <mergeCell ref="AF14:AH17"/>
    <mergeCell ref="BE14:BE17"/>
    <mergeCell ref="W22:Y25"/>
    <mergeCell ref="Z22:AB25"/>
    <mergeCell ref="AC22:AE25"/>
    <mergeCell ref="BF18:BF21"/>
    <mergeCell ref="AC18:AE21"/>
    <mergeCell ref="AX22:AZ25"/>
    <mergeCell ref="BA22:BC25"/>
    <mergeCell ref="BE22:BE25"/>
    <mergeCell ref="BF22:BF25"/>
    <mergeCell ref="B18:G21"/>
    <mergeCell ref="H18:J21"/>
    <mergeCell ref="K18:M21"/>
    <mergeCell ref="N18:P21"/>
    <mergeCell ref="BH26:BH29"/>
    <mergeCell ref="B30:G33"/>
    <mergeCell ref="H30:J33"/>
    <mergeCell ref="K30:M33"/>
    <mergeCell ref="N30:P33"/>
    <mergeCell ref="Q30:S33"/>
    <mergeCell ref="BG22:BG25"/>
    <mergeCell ref="BF26:BF29"/>
    <mergeCell ref="BG26:BG29"/>
    <mergeCell ref="BH22:BH25"/>
    <mergeCell ref="AF22:AH25"/>
    <mergeCell ref="AI22:AK25"/>
    <mergeCell ref="AL22:AN25"/>
    <mergeCell ref="AO22:AQ25"/>
    <mergeCell ref="AR22:AT25"/>
    <mergeCell ref="AU22:AW25"/>
    <mergeCell ref="B26:G29"/>
    <mergeCell ref="H26:J29"/>
    <mergeCell ref="BG30:BG33"/>
    <mergeCell ref="BH30:BH33"/>
    <mergeCell ref="K26:M29"/>
    <mergeCell ref="N26:P29"/>
    <mergeCell ref="Q26:S29"/>
    <mergeCell ref="T26:V29"/>
    <mergeCell ref="AO26:AQ29"/>
    <mergeCell ref="AR26:AT29"/>
    <mergeCell ref="AU26:AW29"/>
    <mergeCell ref="AX26:AZ29"/>
    <mergeCell ref="BA26:BC29"/>
    <mergeCell ref="BE26:BE29"/>
    <mergeCell ref="T34:V37"/>
    <mergeCell ref="W34:Y37"/>
    <mergeCell ref="Z34:AB37"/>
    <mergeCell ref="AR30:AT33"/>
    <mergeCell ref="T30:V33"/>
    <mergeCell ref="W30:Y33"/>
    <mergeCell ref="Z30:AB33"/>
    <mergeCell ref="AC30:AE33"/>
    <mergeCell ref="AF30:AH33"/>
    <mergeCell ref="AI30:AK33"/>
    <mergeCell ref="AL30:AN33"/>
    <mergeCell ref="W26:Y29"/>
    <mergeCell ref="Z26:AB29"/>
    <mergeCell ref="AC26:AE29"/>
    <mergeCell ref="AF26:AH29"/>
    <mergeCell ref="AI26:AK29"/>
    <mergeCell ref="AL26:AN29"/>
    <mergeCell ref="AX34:AZ37"/>
    <mergeCell ref="BA34:BC37"/>
    <mergeCell ref="BE34:BE37"/>
    <mergeCell ref="AC34:AE37"/>
    <mergeCell ref="AF34:AH37"/>
    <mergeCell ref="AI34:AK37"/>
    <mergeCell ref="AL34:AN37"/>
    <mergeCell ref="AO30:AQ33"/>
    <mergeCell ref="BH34:BH37"/>
    <mergeCell ref="BF34:BF37"/>
    <mergeCell ref="BG34:BG37"/>
    <mergeCell ref="AO34:AQ37"/>
    <mergeCell ref="AR34:AT37"/>
    <mergeCell ref="AU30:AW33"/>
    <mergeCell ref="AX30:AZ33"/>
    <mergeCell ref="BA30:BC33"/>
    <mergeCell ref="BE30:BE33"/>
    <mergeCell ref="BF30:BF33"/>
    <mergeCell ref="AR64:AW67"/>
    <mergeCell ref="B68:G71"/>
    <mergeCell ref="B52:G55"/>
    <mergeCell ref="Z52:AE55"/>
    <mergeCell ref="B56:G59"/>
    <mergeCell ref="AF56:AK59"/>
    <mergeCell ref="B60:G63"/>
    <mergeCell ref="AL60:AQ63"/>
    <mergeCell ref="B34:G37"/>
    <mergeCell ref="H34:J37"/>
    <mergeCell ref="K34:M37"/>
    <mergeCell ref="N34:P37"/>
    <mergeCell ref="Q34:S37"/>
    <mergeCell ref="B64:G67"/>
    <mergeCell ref="B48:G51"/>
    <mergeCell ref="T48:Y51"/>
    <mergeCell ref="AU34:AW37"/>
    <mergeCell ref="B40:G43"/>
    <mergeCell ref="H40:M43"/>
    <mergeCell ref="B44:G47"/>
    <mergeCell ref="N44:S47"/>
  </mergeCells>
  <conditionalFormatting sqref="H6:BC37">
    <cfRule type="cellIs" dxfId="2" priority="1" operator="equal">
      <formula>0</formula>
    </cfRule>
  </conditionalFormatting>
  <pageMargins left="0.7" right="0.7" top="0.78740157499999996" bottom="0.78740157499999996" header="0.3" footer="0.3"/>
  <pageSetup paperSize="9" orientation="portrait" verticalDpi="0" r:id="rId1"/>
  <ignoredErrors>
    <ignoredError sqref="K14:AQ37 AR34" formula="1"/>
    <ignoredError sqref="BH14:BH3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H10"/>
  <sheetViews>
    <sheetView showGridLines="0" zoomScaleNormal="100" workbookViewId="0"/>
  </sheetViews>
  <sheetFormatPr defaultColWidth="9.140625" defaultRowHeight="12.75" x14ac:dyDescent="0.2"/>
  <cols>
    <col min="1" max="1" width="2.42578125" style="185" customWidth="1"/>
    <col min="2" max="2" width="24" style="185" bestFit="1" customWidth="1"/>
    <col min="3" max="3" width="5.7109375" style="185" customWidth="1"/>
    <col min="4" max="5" width="3.85546875" style="185" customWidth="1"/>
    <col min="6" max="6" width="24" style="185" bestFit="1" customWidth="1"/>
    <col min="7" max="7" width="5.7109375" style="276" customWidth="1"/>
    <col min="8" max="8" width="15.7109375" style="185" customWidth="1"/>
    <col min="9" max="16384" width="9.140625" style="185"/>
  </cols>
  <sheetData>
    <row r="2" spans="2:8" ht="13.5" thickBot="1" x14ac:dyDescent="0.25">
      <c r="B2" s="275" t="s">
        <v>245</v>
      </c>
    </row>
    <row r="3" spans="2:8" ht="13.5" thickBot="1" x14ac:dyDescent="0.25">
      <c r="B3" s="277" t="s">
        <v>144</v>
      </c>
      <c r="C3" s="278">
        <v>24</v>
      </c>
      <c r="D3" s="279"/>
    </row>
    <row r="4" spans="2:8" ht="13.5" thickBot="1" x14ac:dyDescent="0.25">
      <c r="B4" s="280" t="s">
        <v>9</v>
      </c>
      <c r="C4" s="281">
        <v>7</v>
      </c>
      <c r="D4" s="282"/>
      <c r="F4" s="275" t="s">
        <v>81</v>
      </c>
      <c r="H4" s="275" t="s">
        <v>246</v>
      </c>
    </row>
    <row r="5" spans="2:8" ht="13.5" thickBot="1" x14ac:dyDescent="0.25">
      <c r="B5" s="276"/>
      <c r="C5" s="276"/>
      <c r="D5" s="283"/>
      <c r="E5" s="279"/>
      <c r="F5" s="277" t="s">
        <v>144</v>
      </c>
      <c r="G5" s="278">
        <v>20</v>
      </c>
      <c r="H5" s="284" t="s">
        <v>247</v>
      </c>
    </row>
    <row r="6" spans="2:8" ht="13.5" thickBot="1" x14ac:dyDescent="0.25">
      <c r="B6" s="276"/>
      <c r="C6" s="276"/>
      <c r="D6" s="283"/>
      <c r="F6" s="280" t="s">
        <v>143</v>
      </c>
      <c r="G6" s="281">
        <v>11</v>
      </c>
      <c r="H6" s="284" t="s">
        <v>248</v>
      </c>
    </row>
    <row r="7" spans="2:8" ht="13.5" thickBot="1" x14ac:dyDescent="0.25">
      <c r="B7" s="277" t="s">
        <v>143</v>
      </c>
      <c r="C7" s="278">
        <v>26</v>
      </c>
      <c r="D7" s="285"/>
      <c r="F7" s="276"/>
      <c r="H7" s="284"/>
    </row>
    <row r="8" spans="2:8" ht="13.5" thickBot="1" x14ac:dyDescent="0.25">
      <c r="B8" s="280" t="s">
        <v>5</v>
      </c>
      <c r="C8" s="281">
        <v>5</v>
      </c>
      <c r="F8" s="275" t="s">
        <v>80</v>
      </c>
      <c r="H8" s="284"/>
    </row>
    <row r="9" spans="2:8" x14ac:dyDescent="0.2">
      <c r="F9" s="277" t="s">
        <v>5</v>
      </c>
      <c r="G9" s="278">
        <v>16</v>
      </c>
      <c r="H9" s="284" t="s">
        <v>249</v>
      </c>
    </row>
    <row r="10" spans="2:8" ht="13.5" thickBot="1" x14ac:dyDescent="0.25">
      <c r="F10" s="280" t="s">
        <v>9</v>
      </c>
      <c r="G10" s="281">
        <v>15</v>
      </c>
      <c r="H10" s="284" t="s">
        <v>250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P67"/>
  <sheetViews>
    <sheetView showGridLines="0" workbookViewId="0"/>
  </sheetViews>
  <sheetFormatPr defaultColWidth="9.140625" defaultRowHeight="12.75" x14ac:dyDescent="0.2"/>
  <cols>
    <col min="1" max="37" width="2.42578125" style="185" customWidth="1"/>
    <col min="38" max="38" width="2.140625" style="185" customWidth="1"/>
    <col min="39" max="42" width="9.140625" style="185" customWidth="1"/>
    <col min="43" max="16384" width="9.140625" style="185"/>
  </cols>
  <sheetData>
    <row r="1" spans="2:42" ht="12.75" customHeight="1" thickBot="1" x14ac:dyDescent="0.25"/>
    <row r="2" spans="2:42" ht="8.25" customHeight="1" x14ac:dyDescent="0.2">
      <c r="B2" s="365" t="s">
        <v>164</v>
      </c>
      <c r="C2" s="366"/>
      <c r="D2" s="366"/>
      <c r="E2" s="366"/>
      <c r="F2" s="366"/>
      <c r="G2" s="367"/>
      <c r="H2" s="356" t="str">
        <f>B6</f>
        <v>SKP Řepy A</v>
      </c>
      <c r="I2" s="357"/>
      <c r="J2" s="357"/>
      <c r="K2" s="357"/>
      <c r="L2" s="357"/>
      <c r="M2" s="358"/>
      <c r="N2" s="356" t="str">
        <f>B10</f>
        <v>SKP Řepy B</v>
      </c>
      <c r="O2" s="357"/>
      <c r="P2" s="357"/>
      <c r="Q2" s="357"/>
      <c r="R2" s="357"/>
      <c r="S2" s="358"/>
      <c r="T2" s="356" t="str">
        <f>B14</f>
        <v>Petank Club Praha</v>
      </c>
      <c r="U2" s="357"/>
      <c r="V2" s="357"/>
      <c r="W2" s="357"/>
      <c r="X2" s="357"/>
      <c r="Y2" s="358"/>
      <c r="Z2" s="356" t="str">
        <f>B18</f>
        <v>PSK Jihlava</v>
      </c>
      <c r="AA2" s="357"/>
      <c r="AB2" s="357"/>
      <c r="AC2" s="357"/>
      <c r="AD2" s="357"/>
      <c r="AE2" s="358"/>
      <c r="AF2" s="356" t="str">
        <f>B22</f>
        <v>1. KPK Vrchlabí B</v>
      </c>
      <c r="AG2" s="357"/>
      <c r="AH2" s="357"/>
      <c r="AI2" s="357"/>
      <c r="AJ2" s="357"/>
      <c r="AK2" s="344"/>
      <c r="AM2" s="336" t="s">
        <v>163</v>
      </c>
      <c r="AN2" s="338" t="s">
        <v>155</v>
      </c>
      <c r="AO2" s="341" t="s">
        <v>154</v>
      </c>
      <c r="AP2" s="344" t="s">
        <v>160</v>
      </c>
    </row>
    <row r="3" spans="2:42" ht="8.25" customHeight="1" x14ac:dyDescent="0.2">
      <c r="B3" s="368"/>
      <c r="C3" s="369"/>
      <c r="D3" s="369"/>
      <c r="E3" s="369"/>
      <c r="F3" s="369"/>
      <c r="G3" s="370"/>
      <c r="H3" s="359"/>
      <c r="I3" s="295"/>
      <c r="J3" s="295"/>
      <c r="K3" s="295"/>
      <c r="L3" s="295"/>
      <c r="M3" s="360"/>
      <c r="N3" s="359"/>
      <c r="O3" s="295"/>
      <c r="P3" s="295"/>
      <c r="Q3" s="295"/>
      <c r="R3" s="295"/>
      <c r="S3" s="360"/>
      <c r="T3" s="359"/>
      <c r="U3" s="295"/>
      <c r="V3" s="295"/>
      <c r="W3" s="295"/>
      <c r="X3" s="295"/>
      <c r="Y3" s="360"/>
      <c r="Z3" s="359"/>
      <c r="AA3" s="295"/>
      <c r="AB3" s="295"/>
      <c r="AC3" s="295"/>
      <c r="AD3" s="295"/>
      <c r="AE3" s="360"/>
      <c r="AF3" s="359"/>
      <c r="AG3" s="295"/>
      <c r="AH3" s="295"/>
      <c r="AI3" s="295"/>
      <c r="AJ3" s="295"/>
      <c r="AK3" s="345"/>
      <c r="AM3" s="294"/>
      <c r="AN3" s="339"/>
      <c r="AO3" s="342"/>
      <c r="AP3" s="345"/>
    </row>
    <row r="4" spans="2:42" ht="8.25" customHeight="1" x14ac:dyDescent="0.2">
      <c r="B4" s="368"/>
      <c r="C4" s="369"/>
      <c r="D4" s="369"/>
      <c r="E4" s="369"/>
      <c r="F4" s="369"/>
      <c r="G4" s="370"/>
      <c r="H4" s="359"/>
      <c r="I4" s="295"/>
      <c r="J4" s="295"/>
      <c r="K4" s="295"/>
      <c r="L4" s="295"/>
      <c r="M4" s="360"/>
      <c r="N4" s="359"/>
      <c r="O4" s="295"/>
      <c r="P4" s="295"/>
      <c r="Q4" s="295"/>
      <c r="R4" s="295"/>
      <c r="S4" s="360"/>
      <c r="T4" s="359"/>
      <c r="U4" s="295"/>
      <c r="V4" s="295"/>
      <c r="W4" s="295"/>
      <c r="X4" s="295"/>
      <c r="Y4" s="360"/>
      <c r="Z4" s="359"/>
      <c r="AA4" s="295"/>
      <c r="AB4" s="295"/>
      <c r="AC4" s="295"/>
      <c r="AD4" s="295"/>
      <c r="AE4" s="360"/>
      <c r="AF4" s="359"/>
      <c r="AG4" s="295"/>
      <c r="AH4" s="295"/>
      <c r="AI4" s="295"/>
      <c r="AJ4" s="295"/>
      <c r="AK4" s="345"/>
      <c r="AM4" s="294"/>
      <c r="AN4" s="339"/>
      <c r="AO4" s="342"/>
      <c r="AP4" s="345"/>
    </row>
    <row r="5" spans="2:42" ht="8.25" customHeight="1" thickBot="1" x14ac:dyDescent="0.25">
      <c r="B5" s="371"/>
      <c r="C5" s="372"/>
      <c r="D5" s="372"/>
      <c r="E5" s="372"/>
      <c r="F5" s="372"/>
      <c r="G5" s="373"/>
      <c r="H5" s="359"/>
      <c r="I5" s="295"/>
      <c r="J5" s="295"/>
      <c r="K5" s="295"/>
      <c r="L5" s="295"/>
      <c r="M5" s="360"/>
      <c r="N5" s="359"/>
      <c r="O5" s="295"/>
      <c r="P5" s="295"/>
      <c r="Q5" s="295"/>
      <c r="R5" s="295"/>
      <c r="S5" s="360"/>
      <c r="T5" s="359"/>
      <c r="U5" s="295"/>
      <c r="V5" s="295"/>
      <c r="W5" s="295"/>
      <c r="X5" s="295"/>
      <c r="Y5" s="360"/>
      <c r="Z5" s="359"/>
      <c r="AA5" s="295"/>
      <c r="AB5" s="295"/>
      <c r="AC5" s="295"/>
      <c r="AD5" s="295"/>
      <c r="AE5" s="360"/>
      <c r="AF5" s="359"/>
      <c r="AG5" s="295"/>
      <c r="AH5" s="295"/>
      <c r="AI5" s="295"/>
      <c r="AJ5" s="295"/>
      <c r="AK5" s="345"/>
      <c r="AM5" s="337"/>
      <c r="AN5" s="340"/>
      <c r="AO5" s="343"/>
      <c r="AP5" s="346"/>
    </row>
    <row r="6" spans="2:42" ht="8.25" customHeight="1" x14ac:dyDescent="0.2">
      <c r="B6" s="292" t="str">
        <f>Týmy!E5</f>
        <v>SKP Řepy A</v>
      </c>
      <c r="C6" s="293"/>
      <c r="D6" s="293"/>
      <c r="E6" s="293"/>
      <c r="F6" s="293"/>
      <c r="G6" s="293"/>
      <c r="H6" s="328"/>
      <c r="I6" s="329"/>
      <c r="J6" s="329"/>
      <c r="K6" s="329"/>
      <c r="L6" s="329"/>
      <c r="M6" s="333"/>
      <c r="N6" s="298">
        <f>K10</f>
        <v>18</v>
      </c>
      <c r="O6" s="299"/>
      <c r="P6" s="299"/>
      <c r="Q6" s="299">
        <f>H10</f>
        <v>13</v>
      </c>
      <c r="R6" s="299"/>
      <c r="S6" s="304"/>
      <c r="T6" s="298">
        <f>K14</f>
        <v>11</v>
      </c>
      <c r="U6" s="299"/>
      <c r="V6" s="299"/>
      <c r="W6" s="299">
        <f>H14</f>
        <v>20</v>
      </c>
      <c r="X6" s="299"/>
      <c r="Y6" s="304"/>
      <c r="Z6" s="298">
        <f>K18</f>
        <v>18</v>
      </c>
      <c r="AA6" s="299"/>
      <c r="AB6" s="299"/>
      <c r="AC6" s="299">
        <f>H18</f>
        <v>13</v>
      </c>
      <c r="AD6" s="299"/>
      <c r="AE6" s="304"/>
      <c r="AF6" s="298">
        <f>K22</f>
        <v>9</v>
      </c>
      <c r="AG6" s="299"/>
      <c r="AH6" s="299"/>
      <c r="AI6" s="299">
        <f>H22</f>
        <v>22</v>
      </c>
      <c r="AJ6" s="299"/>
      <c r="AK6" s="317"/>
      <c r="AM6" s="320">
        <f>((H6+K6)&gt;0)+((N6+Q6)&gt;0)+((T6+W6)&gt;0)+((Z6+AC6)&gt;0)+((AF6+AI6)&gt;0)</f>
        <v>4</v>
      </c>
      <c r="AN6" s="363">
        <f>(H6&gt;K6)+(N6&gt;Q6)+(T6&gt;W6)+(Z6&gt;AC6)+(AF6&gt;AI6)</f>
        <v>2</v>
      </c>
      <c r="AO6" s="312">
        <f>SUM(H6,N6,T6,Z6,AF6)-SUM(K6,Q6,W6,AC6,AI6)</f>
        <v>-12</v>
      </c>
      <c r="AP6" s="308">
        <f>SUM(I31:I46,K31:K46,M31:M46) - SUM(H31:H46,J31:J46,L31:L46)</f>
        <v>-26</v>
      </c>
    </row>
    <row r="7" spans="2:42" ht="8.25" customHeight="1" x14ac:dyDescent="0.2">
      <c r="B7" s="294"/>
      <c r="C7" s="295"/>
      <c r="D7" s="295"/>
      <c r="E7" s="295"/>
      <c r="F7" s="295"/>
      <c r="G7" s="295"/>
      <c r="H7" s="330"/>
      <c r="I7" s="314"/>
      <c r="J7" s="314"/>
      <c r="K7" s="314"/>
      <c r="L7" s="314"/>
      <c r="M7" s="334"/>
      <c r="N7" s="300"/>
      <c r="O7" s="301"/>
      <c r="P7" s="301"/>
      <c r="Q7" s="301"/>
      <c r="R7" s="301"/>
      <c r="S7" s="305"/>
      <c r="T7" s="300"/>
      <c r="U7" s="301"/>
      <c r="V7" s="301"/>
      <c r="W7" s="301"/>
      <c r="X7" s="301"/>
      <c r="Y7" s="305"/>
      <c r="Z7" s="300"/>
      <c r="AA7" s="301"/>
      <c r="AB7" s="301"/>
      <c r="AC7" s="301"/>
      <c r="AD7" s="301"/>
      <c r="AE7" s="305"/>
      <c r="AF7" s="300"/>
      <c r="AG7" s="301"/>
      <c r="AH7" s="301"/>
      <c r="AI7" s="301"/>
      <c r="AJ7" s="301"/>
      <c r="AK7" s="318"/>
      <c r="AM7" s="320"/>
      <c r="AN7" s="363"/>
      <c r="AO7" s="312"/>
      <c r="AP7" s="308"/>
    </row>
    <row r="8" spans="2:42" ht="8.25" customHeight="1" x14ac:dyDescent="0.2">
      <c r="B8" s="294"/>
      <c r="C8" s="295"/>
      <c r="D8" s="295"/>
      <c r="E8" s="295"/>
      <c r="F8" s="295"/>
      <c r="G8" s="295"/>
      <c r="H8" s="330"/>
      <c r="I8" s="314"/>
      <c r="J8" s="314"/>
      <c r="K8" s="314"/>
      <c r="L8" s="314"/>
      <c r="M8" s="334"/>
      <c r="N8" s="300"/>
      <c r="O8" s="301"/>
      <c r="P8" s="301"/>
      <c r="Q8" s="301"/>
      <c r="R8" s="301"/>
      <c r="S8" s="305"/>
      <c r="T8" s="300"/>
      <c r="U8" s="301"/>
      <c r="V8" s="301"/>
      <c r="W8" s="301"/>
      <c r="X8" s="301"/>
      <c r="Y8" s="305"/>
      <c r="Z8" s="300"/>
      <c r="AA8" s="301"/>
      <c r="AB8" s="301"/>
      <c r="AC8" s="301"/>
      <c r="AD8" s="301"/>
      <c r="AE8" s="305"/>
      <c r="AF8" s="300"/>
      <c r="AG8" s="301"/>
      <c r="AH8" s="301"/>
      <c r="AI8" s="301"/>
      <c r="AJ8" s="301"/>
      <c r="AK8" s="318"/>
      <c r="AM8" s="320"/>
      <c r="AN8" s="363"/>
      <c r="AO8" s="312"/>
      <c r="AP8" s="308"/>
    </row>
    <row r="9" spans="2:42" ht="8.25" customHeight="1" thickBot="1" x14ac:dyDescent="0.25">
      <c r="B9" s="326"/>
      <c r="C9" s="327"/>
      <c r="D9" s="327"/>
      <c r="E9" s="327"/>
      <c r="F9" s="327"/>
      <c r="G9" s="327"/>
      <c r="H9" s="331"/>
      <c r="I9" s="332"/>
      <c r="J9" s="332"/>
      <c r="K9" s="332"/>
      <c r="L9" s="332"/>
      <c r="M9" s="335"/>
      <c r="N9" s="315"/>
      <c r="O9" s="316"/>
      <c r="P9" s="316"/>
      <c r="Q9" s="316"/>
      <c r="R9" s="316"/>
      <c r="S9" s="325"/>
      <c r="T9" s="315"/>
      <c r="U9" s="316"/>
      <c r="V9" s="316"/>
      <c r="W9" s="316"/>
      <c r="X9" s="316"/>
      <c r="Y9" s="325"/>
      <c r="Z9" s="315"/>
      <c r="AA9" s="316"/>
      <c r="AB9" s="316"/>
      <c r="AC9" s="316"/>
      <c r="AD9" s="316"/>
      <c r="AE9" s="325"/>
      <c r="AF9" s="315"/>
      <c r="AG9" s="316"/>
      <c r="AH9" s="316"/>
      <c r="AI9" s="316"/>
      <c r="AJ9" s="316"/>
      <c r="AK9" s="319"/>
      <c r="AM9" s="320"/>
      <c r="AN9" s="363"/>
      <c r="AO9" s="312"/>
      <c r="AP9" s="308"/>
    </row>
    <row r="10" spans="2:42" ht="8.25" customHeight="1" x14ac:dyDescent="0.2">
      <c r="B10" s="292" t="str">
        <f>Týmy!E6</f>
        <v>SKP Řepy B</v>
      </c>
      <c r="C10" s="293"/>
      <c r="D10" s="293"/>
      <c r="E10" s="293"/>
      <c r="F10" s="293"/>
      <c r="G10" s="293"/>
      <c r="H10" s="298">
        <f>2*((H31&gt;I31)+(J31&gt;K31)+(L31&gt;M31)+(H32&gt;I32)+(J32&gt;K32)+(L32&gt;M32)) + 5*((H33&gt;I33)+(L33&gt;M33)) + 3*((H34&gt;I34)+(J34&gt;K34)+(L34&gt;M34))</f>
        <v>13</v>
      </c>
      <c r="I10" s="299"/>
      <c r="J10" s="299"/>
      <c r="K10" s="299">
        <f>2*((H31&lt;I31)+(J31&lt;K31)+(L31&lt;M31)+(H32&lt;I32)+(J32&lt;K32)+(L32&lt;M32)) + 5*((H33&lt;I33)+(L33&lt;M33)) + 3*((H34&lt;I34)+(J34&lt;K34)+(L34&lt;M34))</f>
        <v>18</v>
      </c>
      <c r="L10" s="299"/>
      <c r="M10" s="304"/>
      <c r="N10" s="314"/>
      <c r="O10" s="314"/>
      <c r="P10" s="314"/>
      <c r="Q10" s="314"/>
      <c r="R10" s="314"/>
      <c r="S10" s="314"/>
      <c r="T10" s="298">
        <f>Q14</f>
        <v>9</v>
      </c>
      <c r="U10" s="299"/>
      <c r="V10" s="299"/>
      <c r="W10" s="299">
        <f>N14</f>
        <v>22</v>
      </c>
      <c r="X10" s="299"/>
      <c r="Y10" s="304"/>
      <c r="Z10" s="298">
        <f>Q18</f>
        <v>14</v>
      </c>
      <c r="AA10" s="299"/>
      <c r="AB10" s="299"/>
      <c r="AC10" s="299">
        <f>N18</f>
        <v>17</v>
      </c>
      <c r="AD10" s="299"/>
      <c r="AE10" s="304"/>
      <c r="AF10" s="298">
        <f>Q22</f>
        <v>11</v>
      </c>
      <c r="AG10" s="299"/>
      <c r="AH10" s="299"/>
      <c r="AI10" s="299">
        <f>N22</f>
        <v>20</v>
      </c>
      <c r="AJ10" s="299"/>
      <c r="AK10" s="317"/>
      <c r="AM10" s="320">
        <f xml:space="preserve"> ((H10+K10)&gt;0) + ((N10+Q10)&gt;0) + ((T10+W10)&gt;0) + ((Z10+AC10)&gt;0) + ((AF10+AI10)&gt;0)</f>
        <v>4</v>
      </c>
      <c r="AN10" s="363">
        <f>(H10&gt;K10)+(N10&gt;Q10)+(T10&gt;W10)+(Z10&gt;AC10)+(AF10&gt;AI10)</f>
        <v>0</v>
      </c>
      <c r="AO10" s="312">
        <f>SUM(H10,N10,T10,Z10,AF10)-SUM(K10,Q10,W10,AC10,AI10)</f>
        <v>-30</v>
      </c>
      <c r="AP10" s="308">
        <f>SUM(H31:H34,J31:J34,L31:L34,O35:O46,Q35:Q46,S35:S46) - SUM(I31:I34,K31:K34,M31:M34,N35:N46,P35:P46,R35:R46)</f>
        <v>-97</v>
      </c>
    </row>
    <row r="11" spans="2:42" ht="8.25" customHeight="1" x14ac:dyDescent="0.2">
      <c r="B11" s="294"/>
      <c r="C11" s="295"/>
      <c r="D11" s="295"/>
      <c r="E11" s="295"/>
      <c r="F11" s="295"/>
      <c r="G11" s="295"/>
      <c r="H11" s="300"/>
      <c r="I11" s="301"/>
      <c r="J11" s="301"/>
      <c r="K11" s="301"/>
      <c r="L11" s="301"/>
      <c r="M11" s="305"/>
      <c r="N11" s="314"/>
      <c r="O11" s="314"/>
      <c r="P11" s="314"/>
      <c r="Q11" s="314"/>
      <c r="R11" s="314"/>
      <c r="S11" s="314"/>
      <c r="T11" s="300"/>
      <c r="U11" s="301"/>
      <c r="V11" s="301"/>
      <c r="W11" s="301"/>
      <c r="X11" s="301"/>
      <c r="Y11" s="305"/>
      <c r="Z11" s="300"/>
      <c r="AA11" s="301"/>
      <c r="AB11" s="301"/>
      <c r="AC11" s="301"/>
      <c r="AD11" s="301"/>
      <c r="AE11" s="305"/>
      <c r="AF11" s="300"/>
      <c r="AG11" s="301"/>
      <c r="AH11" s="301"/>
      <c r="AI11" s="301"/>
      <c r="AJ11" s="301"/>
      <c r="AK11" s="318"/>
      <c r="AM11" s="320"/>
      <c r="AN11" s="363"/>
      <c r="AO11" s="312"/>
      <c r="AP11" s="308"/>
    </row>
    <row r="12" spans="2:42" ht="8.25" customHeight="1" x14ac:dyDescent="0.2">
      <c r="B12" s="294"/>
      <c r="C12" s="295"/>
      <c r="D12" s="295"/>
      <c r="E12" s="295"/>
      <c r="F12" s="295"/>
      <c r="G12" s="295"/>
      <c r="H12" s="300"/>
      <c r="I12" s="301"/>
      <c r="J12" s="301"/>
      <c r="K12" s="301"/>
      <c r="L12" s="301"/>
      <c r="M12" s="305"/>
      <c r="N12" s="314"/>
      <c r="O12" s="314"/>
      <c r="P12" s="314"/>
      <c r="Q12" s="314"/>
      <c r="R12" s="314"/>
      <c r="S12" s="314"/>
      <c r="T12" s="300"/>
      <c r="U12" s="301"/>
      <c r="V12" s="301"/>
      <c r="W12" s="301"/>
      <c r="X12" s="301"/>
      <c r="Y12" s="305"/>
      <c r="Z12" s="300"/>
      <c r="AA12" s="301"/>
      <c r="AB12" s="301"/>
      <c r="AC12" s="301"/>
      <c r="AD12" s="301"/>
      <c r="AE12" s="305"/>
      <c r="AF12" s="300"/>
      <c r="AG12" s="301"/>
      <c r="AH12" s="301"/>
      <c r="AI12" s="301"/>
      <c r="AJ12" s="301"/>
      <c r="AK12" s="318"/>
      <c r="AM12" s="320"/>
      <c r="AN12" s="363"/>
      <c r="AO12" s="312"/>
      <c r="AP12" s="308"/>
    </row>
    <row r="13" spans="2:42" ht="8.25" customHeight="1" thickBot="1" x14ac:dyDescent="0.25">
      <c r="B13" s="326"/>
      <c r="C13" s="327"/>
      <c r="D13" s="327"/>
      <c r="E13" s="327"/>
      <c r="F13" s="327"/>
      <c r="G13" s="327"/>
      <c r="H13" s="315"/>
      <c r="I13" s="316"/>
      <c r="J13" s="316"/>
      <c r="K13" s="316"/>
      <c r="L13" s="316"/>
      <c r="M13" s="325"/>
      <c r="N13" s="314"/>
      <c r="O13" s="314"/>
      <c r="P13" s="314"/>
      <c r="Q13" s="314"/>
      <c r="R13" s="314"/>
      <c r="S13" s="314"/>
      <c r="T13" s="315"/>
      <c r="U13" s="316"/>
      <c r="V13" s="316"/>
      <c r="W13" s="316"/>
      <c r="X13" s="316"/>
      <c r="Y13" s="325"/>
      <c r="Z13" s="315"/>
      <c r="AA13" s="316"/>
      <c r="AB13" s="316"/>
      <c r="AC13" s="316"/>
      <c r="AD13" s="316"/>
      <c r="AE13" s="325"/>
      <c r="AF13" s="315"/>
      <c r="AG13" s="316"/>
      <c r="AH13" s="316"/>
      <c r="AI13" s="316"/>
      <c r="AJ13" s="316"/>
      <c r="AK13" s="319"/>
      <c r="AM13" s="320"/>
      <c r="AN13" s="363"/>
      <c r="AO13" s="312"/>
      <c r="AP13" s="308"/>
    </row>
    <row r="14" spans="2:42" ht="8.25" customHeight="1" x14ac:dyDescent="0.2">
      <c r="B14" s="292" t="str">
        <f>Týmy!E7</f>
        <v>Petank Club Praha</v>
      </c>
      <c r="C14" s="293"/>
      <c r="D14" s="293"/>
      <c r="E14" s="293"/>
      <c r="F14" s="293"/>
      <c r="G14" s="293"/>
      <c r="H14" s="298">
        <f>2*((H35&gt;I35)+(J35&gt;K35)+(L35&gt;M35)+(H36&gt;I36)+(J36&gt;K36)+(L36&gt;M36)) + 5*((H37&gt;I37)+(L37&gt;M37)) + 3*((H38&gt;I38)+(J38&gt;K38)+(L38&gt;M38))</f>
        <v>20</v>
      </c>
      <c r="I14" s="299"/>
      <c r="J14" s="299"/>
      <c r="K14" s="299">
        <f>2*((H35&lt;I35)+(J35&lt;K35)+(L35&lt;M35)+(H36&lt;I36)+(J36&lt;K36)+(L36&lt;M36)) + 5*((H37&lt;I37)+(L37&lt;M37)) + 3*((H38&lt;I38)+(J38&lt;K38)+(L38&lt;M38))</f>
        <v>11</v>
      </c>
      <c r="L14" s="299"/>
      <c r="M14" s="304"/>
      <c r="N14" s="298">
        <f>2*((N35&gt;O35)+(P35&gt;Q35)+(R35&gt;S35)+(N36&gt;O36)+(P36&gt;Q36)+(R36&gt;S36)) + 5*((N37&gt;O37)+(R37&gt;S37)) + 3*((N38&gt;O38)+(P38&gt;Q38)+(R38&gt;S38))</f>
        <v>22</v>
      </c>
      <c r="O14" s="299"/>
      <c r="P14" s="299"/>
      <c r="Q14" s="299">
        <f>2*((N35&lt;O35)+(P35&lt;Q35)+(R35&lt;S35)+(N36&lt;O36)+(P36&lt;Q36)+(R36&lt;S36)) + 5*((N37&lt;O37)+(R37&lt;S37)) + 3*((N38&lt;O38)+(P38&lt;Q38)+(R38&lt;S38))</f>
        <v>9</v>
      </c>
      <c r="R14" s="299"/>
      <c r="S14" s="304"/>
      <c r="T14" s="314"/>
      <c r="U14" s="314"/>
      <c r="V14" s="314"/>
      <c r="W14" s="314"/>
      <c r="X14" s="314"/>
      <c r="Y14" s="314"/>
      <c r="Z14" s="298">
        <f>W18</f>
        <v>17</v>
      </c>
      <c r="AA14" s="299"/>
      <c r="AB14" s="299"/>
      <c r="AC14" s="299">
        <f>T18</f>
        <v>14</v>
      </c>
      <c r="AD14" s="299"/>
      <c r="AE14" s="304"/>
      <c r="AF14" s="298">
        <f>W22</f>
        <v>0</v>
      </c>
      <c r="AG14" s="299"/>
      <c r="AH14" s="299"/>
      <c r="AI14" s="299">
        <f>T22</f>
        <v>31</v>
      </c>
      <c r="AJ14" s="299"/>
      <c r="AK14" s="317"/>
      <c r="AM14" s="320">
        <f xml:space="preserve"> ((H14+K14)&gt;0) + ((N14+Q14)&gt;0) + ((T14+W14)&gt;0) + ((Z14+AC14)&gt;0) + ((AF14+AI14)&gt;0)</f>
        <v>4</v>
      </c>
      <c r="AN14" s="363">
        <f>(H14&gt;K14)+(N14&gt;Q14)+(T14&gt;W14)+(Z14&gt;AC14)+(AF14&gt;AI14)</f>
        <v>3</v>
      </c>
      <c r="AO14" s="312">
        <f>SUM(H14,N14,T14,Z14,AF14)-SUM(K14,Q14,W14,AC14,AI14)</f>
        <v>-6</v>
      </c>
      <c r="AP14" s="308">
        <f>SUM(H35:H38,J35:J38,L35:L38,N35:N38,P35:P38,R35:R38,U39:U46,W39:W46,Y39:Y46) - SUM(I35:I38,K35:K38,M35:M38,O35:O38,Q35:Q38,S35:S38,T39:T46,V39:V46,X39:X46)</f>
        <v>-37</v>
      </c>
    </row>
    <row r="15" spans="2:42" ht="8.25" customHeight="1" x14ac:dyDescent="0.2">
      <c r="B15" s="294"/>
      <c r="C15" s="295"/>
      <c r="D15" s="295"/>
      <c r="E15" s="295"/>
      <c r="F15" s="295"/>
      <c r="G15" s="295"/>
      <c r="H15" s="300"/>
      <c r="I15" s="301"/>
      <c r="J15" s="301"/>
      <c r="K15" s="301"/>
      <c r="L15" s="301"/>
      <c r="M15" s="305"/>
      <c r="N15" s="300"/>
      <c r="O15" s="301"/>
      <c r="P15" s="301"/>
      <c r="Q15" s="301"/>
      <c r="R15" s="301"/>
      <c r="S15" s="305"/>
      <c r="T15" s="314"/>
      <c r="U15" s="314"/>
      <c r="V15" s="314"/>
      <c r="W15" s="314"/>
      <c r="X15" s="314"/>
      <c r="Y15" s="314"/>
      <c r="Z15" s="300"/>
      <c r="AA15" s="301"/>
      <c r="AB15" s="301"/>
      <c r="AC15" s="301"/>
      <c r="AD15" s="301"/>
      <c r="AE15" s="305"/>
      <c r="AF15" s="300"/>
      <c r="AG15" s="301"/>
      <c r="AH15" s="301"/>
      <c r="AI15" s="301"/>
      <c r="AJ15" s="301"/>
      <c r="AK15" s="318"/>
      <c r="AM15" s="320"/>
      <c r="AN15" s="363"/>
      <c r="AO15" s="312"/>
      <c r="AP15" s="308"/>
    </row>
    <row r="16" spans="2:42" ht="8.25" customHeight="1" x14ac:dyDescent="0.2">
      <c r="B16" s="294"/>
      <c r="C16" s="295"/>
      <c r="D16" s="295"/>
      <c r="E16" s="295"/>
      <c r="F16" s="295"/>
      <c r="G16" s="295"/>
      <c r="H16" s="300"/>
      <c r="I16" s="301"/>
      <c r="J16" s="301"/>
      <c r="K16" s="301"/>
      <c r="L16" s="301"/>
      <c r="M16" s="305"/>
      <c r="N16" s="300"/>
      <c r="O16" s="301"/>
      <c r="P16" s="301"/>
      <c r="Q16" s="301"/>
      <c r="R16" s="301"/>
      <c r="S16" s="305"/>
      <c r="T16" s="314"/>
      <c r="U16" s="314"/>
      <c r="V16" s="314"/>
      <c r="W16" s="314"/>
      <c r="X16" s="314"/>
      <c r="Y16" s="314"/>
      <c r="Z16" s="300"/>
      <c r="AA16" s="301"/>
      <c r="AB16" s="301"/>
      <c r="AC16" s="301"/>
      <c r="AD16" s="301"/>
      <c r="AE16" s="305"/>
      <c r="AF16" s="300"/>
      <c r="AG16" s="301"/>
      <c r="AH16" s="301"/>
      <c r="AI16" s="301"/>
      <c r="AJ16" s="301"/>
      <c r="AK16" s="318"/>
      <c r="AM16" s="320"/>
      <c r="AN16" s="363"/>
      <c r="AO16" s="312"/>
      <c r="AP16" s="308"/>
    </row>
    <row r="17" spans="2:42" ht="8.25" customHeight="1" thickBot="1" x14ac:dyDescent="0.25">
      <c r="B17" s="326"/>
      <c r="C17" s="327"/>
      <c r="D17" s="327"/>
      <c r="E17" s="327"/>
      <c r="F17" s="327"/>
      <c r="G17" s="327"/>
      <c r="H17" s="315"/>
      <c r="I17" s="316"/>
      <c r="J17" s="316"/>
      <c r="K17" s="316"/>
      <c r="L17" s="316"/>
      <c r="M17" s="325"/>
      <c r="N17" s="315"/>
      <c r="O17" s="316"/>
      <c r="P17" s="316"/>
      <c r="Q17" s="316"/>
      <c r="R17" s="316"/>
      <c r="S17" s="325"/>
      <c r="T17" s="314"/>
      <c r="U17" s="314"/>
      <c r="V17" s="314"/>
      <c r="W17" s="314"/>
      <c r="X17" s="314"/>
      <c r="Y17" s="314"/>
      <c r="Z17" s="315"/>
      <c r="AA17" s="316"/>
      <c r="AB17" s="316"/>
      <c r="AC17" s="316"/>
      <c r="AD17" s="316"/>
      <c r="AE17" s="325"/>
      <c r="AF17" s="315"/>
      <c r="AG17" s="316"/>
      <c r="AH17" s="316"/>
      <c r="AI17" s="316"/>
      <c r="AJ17" s="316"/>
      <c r="AK17" s="319"/>
      <c r="AM17" s="320"/>
      <c r="AN17" s="363"/>
      <c r="AO17" s="312"/>
      <c r="AP17" s="308"/>
    </row>
    <row r="18" spans="2:42" ht="8.25" customHeight="1" x14ac:dyDescent="0.2">
      <c r="B18" s="292" t="str">
        <f>Týmy!E8</f>
        <v>PSK Jihlava</v>
      </c>
      <c r="C18" s="293"/>
      <c r="D18" s="293"/>
      <c r="E18" s="293"/>
      <c r="F18" s="293"/>
      <c r="G18" s="293"/>
      <c r="H18" s="298">
        <f>2*((H39&gt;I39)+(J39&gt;K39)+(L39&gt;M39)+(H40&gt;I40)+(J40&gt;K40)+(L40&gt;M40)) + 5*((H41&gt;I41)+(L41&gt;M41)) + 3*((H42&gt;I42)+(J42&gt;K42)+(L42&gt;M42))</f>
        <v>13</v>
      </c>
      <c r="I18" s="299"/>
      <c r="J18" s="299"/>
      <c r="K18" s="299">
        <f>2*((H39&lt;I39)+(J39&lt;K39)+(L39&lt;M39)+(H40&lt;I40)+(J40&lt;K40)+(L40&lt;M40)) + 5*((H41&lt;I41)+(L41&lt;M41)) + 3*((H42&lt;I42)+(J42&lt;K42)+(L42&lt;M42))</f>
        <v>18</v>
      </c>
      <c r="L18" s="299"/>
      <c r="M18" s="304"/>
      <c r="N18" s="298">
        <f>2*((N39&gt;O39)+(P39&gt;Q39)+(R39&gt;S39)+(N40&gt;O40)+(P40&gt;Q40)+(R40&gt;S40)) + 5*((N41&gt;O41)+(R41&gt;S41)) + 3*((N42&gt;O42)+(P42&gt;Q42)+(R42&gt;S42))</f>
        <v>17</v>
      </c>
      <c r="O18" s="299"/>
      <c r="P18" s="299"/>
      <c r="Q18" s="299">
        <f>2*((N39&lt;O39)+(P39&lt;Q39)+(R39&lt;S39)+(N40&lt;O40)+(P40&lt;Q40)+(R40&lt;S40)) + 5*((N41&lt;O41)+(R41&lt;S41)) + 3*((N42&lt;O42)+(P42&lt;Q42)+(R42&lt;S42))</f>
        <v>14</v>
      </c>
      <c r="R18" s="299"/>
      <c r="S18" s="304"/>
      <c r="T18" s="298">
        <f>2*((T39&gt;U39)+(V39&gt;W39)+(X39&gt;Y39)+(T40&gt;U40)+(V40&gt;W40)+(X40&gt;Y40)) + 5*((T41&gt;U41)+(X41&gt;Y41)) + 3*((T42&gt;U42)+(V42&gt;W42)+(X42&gt;Y42))</f>
        <v>14</v>
      </c>
      <c r="U18" s="299"/>
      <c r="V18" s="299"/>
      <c r="W18" s="299">
        <f>2*((T39&lt;U39)+(V39&lt;W39)+(X39&lt;Y39)+(T40&lt;U40)+(V40&lt;W40)+(X40&lt;Y40)) + 5*((T41&lt;U41)+(X41&lt;Y41)) + 3*((T42&lt;U42)+(V42&lt;W42)+(X42&lt;Y42))</f>
        <v>17</v>
      </c>
      <c r="X18" s="299"/>
      <c r="Y18" s="304"/>
      <c r="Z18" s="314"/>
      <c r="AA18" s="314"/>
      <c r="AB18" s="314"/>
      <c r="AC18" s="314"/>
      <c r="AD18" s="314"/>
      <c r="AE18" s="314"/>
      <c r="AF18" s="298">
        <f>AC22</f>
        <v>5</v>
      </c>
      <c r="AG18" s="299"/>
      <c r="AH18" s="299"/>
      <c r="AI18" s="299">
        <f>Z22</f>
        <v>26</v>
      </c>
      <c r="AJ18" s="299"/>
      <c r="AK18" s="317"/>
      <c r="AM18" s="320">
        <f xml:space="preserve"> ((H18+K18)&gt;0) + ((N18+Q18)&gt;0) + ((T18+W18)&gt;0) + ((Z18+AC18)&gt;0) + ((AF18+AI18)&gt;0)</f>
        <v>4</v>
      </c>
      <c r="AN18" s="363">
        <f>(H18&gt;K18)+(N18&gt;Q18)+(T18&gt;W18)+(Z18&gt;AC18)+(AF18&gt;AI18)</f>
        <v>1</v>
      </c>
      <c r="AO18" s="312">
        <f>SUM(H18,N18,T18,Z18,AF18)-SUM(K18,Q18,W18,AC18,AI18)</f>
        <v>-26</v>
      </c>
      <c r="AP18" s="308">
        <f>SUM(H39:H42,J39:J42,L39:L42,N39:N42,P39:P42,R39:R42,T39:T42,V39:V42,X39:X42,AA43:AA46,AC43:AC46,AE43:AE46) - SUM(I39:I42,K39:K42,M39:M42,O39:O42,Q39:Q42,S39:S42,U39:U42,W39:W42,Y39:Y42,Z43:Z46,AB43:AB46,AD43:AD46)</f>
        <v>-71</v>
      </c>
    </row>
    <row r="19" spans="2:42" ht="8.25" customHeight="1" x14ac:dyDescent="0.2">
      <c r="B19" s="294"/>
      <c r="C19" s="295"/>
      <c r="D19" s="295"/>
      <c r="E19" s="295"/>
      <c r="F19" s="295"/>
      <c r="G19" s="295"/>
      <c r="H19" s="300"/>
      <c r="I19" s="301"/>
      <c r="J19" s="301"/>
      <c r="K19" s="301"/>
      <c r="L19" s="301"/>
      <c r="M19" s="305"/>
      <c r="N19" s="300"/>
      <c r="O19" s="301"/>
      <c r="P19" s="301"/>
      <c r="Q19" s="301"/>
      <c r="R19" s="301"/>
      <c r="S19" s="305"/>
      <c r="T19" s="300"/>
      <c r="U19" s="301"/>
      <c r="V19" s="301"/>
      <c r="W19" s="301"/>
      <c r="X19" s="301"/>
      <c r="Y19" s="305"/>
      <c r="Z19" s="314"/>
      <c r="AA19" s="314"/>
      <c r="AB19" s="314"/>
      <c r="AC19" s="314"/>
      <c r="AD19" s="314"/>
      <c r="AE19" s="314"/>
      <c r="AF19" s="300"/>
      <c r="AG19" s="301"/>
      <c r="AH19" s="301"/>
      <c r="AI19" s="301"/>
      <c r="AJ19" s="301"/>
      <c r="AK19" s="318"/>
      <c r="AM19" s="320"/>
      <c r="AN19" s="363"/>
      <c r="AO19" s="312"/>
      <c r="AP19" s="308"/>
    </row>
    <row r="20" spans="2:42" ht="8.25" customHeight="1" x14ac:dyDescent="0.2">
      <c r="B20" s="294"/>
      <c r="C20" s="295"/>
      <c r="D20" s="295"/>
      <c r="E20" s="295"/>
      <c r="F20" s="295"/>
      <c r="G20" s="295"/>
      <c r="H20" s="300"/>
      <c r="I20" s="301"/>
      <c r="J20" s="301"/>
      <c r="K20" s="301"/>
      <c r="L20" s="301"/>
      <c r="M20" s="305"/>
      <c r="N20" s="300"/>
      <c r="O20" s="301"/>
      <c r="P20" s="301"/>
      <c r="Q20" s="301"/>
      <c r="R20" s="301"/>
      <c r="S20" s="305"/>
      <c r="T20" s="300"/>
      <c r="U20" s="301"/>
      <c r="V20" s="301"/>
      <c r="W20" s="301"/>
      <c r="X20" s="301"/>
      <c r="Y20" s="305"/>
      <c r="Z20" s="314"/>
      <c r="AA20" s="314"/>
      <c r="AB20" s="314"/>
      <c r="AC20" s="314"/>
      <c r="AD20" s="314"/>
      <c r="AE20" s="314"/>
      <c r="AF20" s="300"/>
      <c r="AG20" s="301"/>
      <c r="AH20" s="301"/>
      <c r="AI20" s="301"/>
      <c r="AJ20" s="301"/>
      <c r="AK20" s="318"/>
      <c r="AM20" s="320"/>
      <c r="AN20" s="363"/>
      <c r="AO20" s="312"/>
      <c r="AP20" s="308"/>
    </row>
    <row r="21" spans="2:42" ht="8.25" customHeight="1" thickBot="1" x14ac:dyDescent="0.25">
      <c r="B21" s="326"/>
      <c r="C21" s="327"/>
      <c r="D21" s="327"/>
      <c r="E21" s="327"/>
      <c r="F21" s="327"/>
      <c r="G21" s="327"/>
      <c r="H21" s="315"/>
      <c r="I21" s="316"/>
      <c r="J21" s="316"/>
      <c r="K21" s="316"/>
      <c r="L21" s="316"/>
      <c r="M21" s="325"/>
      <c r="N21" s="315"/>
      <c r="O21" s="316"/>
      <c r="P21" s="316"/>
      <c r="Q21" s="316"/>
      <c r="R21" s="316"/>
      <c r="S21" s="325"/>
      <c r="T21" s="315"/>
      <c r="U21" s="316"/>
      <c r="V21" s="316"/>
      <c r="W21" s="316"/>
      <c r="X21" s="316"/>
      <c r="Y21" s="325"/>
      <c r="Z21" s="314"/>
      <c r="AA21" s="314"/>
      <c r="AB21" s="314"/>
      <c r="AC21" s="314"/>
      <c r="AD21" s="314"/>
      <c r="AE21" s="314"/>
      <c r="AF21" s="315"/>
      <c r="AG21" s="316"/>
      <c r="AH21" s="316"/>
      <c r="AI21" s="316"/>
      <c r="AJ21" s="316"/>
      <c r="AK21" s="319"/>
      <c r="AM21" s="320"/>
      <c r="AN21" s="363"/>
      <c r="AO21" s="312"/>
      <c r="AP21" s="308"/>
    </row>
    <row r="22" spans="2:42" ht="8.25" customHeight="1" x14ac:dyDescent="0.2">
      <c r="B22" s="292" t="str">
        <f>Týmy!E9</f>
        <v>1. KPK Vrchlabí B</v>
      </c>
      <c r="C22" s="293"/>
      <c r="D22" s="293"/>
      <c r="E22" s="293"/>
      <c r="F22" s="293"/>
      <c r="G22" s="293"/>
      <c r="H22" s="298">
        <f>2*((H43&gt;I43)+(J43&gt;K43)+(L43&gt;M43)+(H44&gt;I44)+(J44&gt;K44)+(L44&gt;M44)) + 5*((H45&gt;I45)+(L45&gt;M45)) + 3*((H46&gt;I46)+(J46&gt;K46)+(L46&gt;M46))</f>
        <v>22</v>
      </c>
      <c r="I22" s="299"/>
      <c r="J22" s="299"/>
      <c r="K22" s="299">
        <f>2*((H43&lt;I43)+(J43&lt;K43)+(L43&lt;M43)+(H44&lt;I44)+(J44&lt;K44)+(L44&lt;M44)) + 5*((H45&lt;I45)+(L45&lt;M45)) + 3*((H46&lt;I46)+(J46&lt;K46)+(L46&lt;M46))</f>
        <v>9</v>
      </c>
      <c r="L22" s="299"/>
      <c r="M22" s="304"/>
      <c r="N22" s="298">
        <f>2*((N43&gt;O43)+(P43&gt;Q43)+(R43&gt;S43)+(N44&gt;O44)+(P44&gt;Q44)+(R44&gt;S44)) + 5*((N45&gt;O45)+(R45&gt;S45)) + 3*((N46&gt;O46)+(P46&gt;Q46)+(R46&gt;S46))</f>
        <v>20</v>
      </c>
      <c r="O22" s="299"/>
      <c r="P22" s="299"/>
      <c r="Q22" s="299">
        <f>2*((N43&lt;O43)+(P43&lt;Q43)+(R43&lt;S43)+(N44&lt;O44)+(P44&lt;Q44)+(R44&lt;S44)) + 5*((N45&lt;O45)+(R45&lt;S45)) + 3*((N46&lt;O46)+(P46&lt;Q46)+(R46&lt;S46))</f>
        <v>11</v>
      </c>
      <c r="R22" s="299"/>
      <c r="S22" s="304"/>
      <c r="T22" s="298">
        <f>2*((T43&gt;U43)+(V43&gt;W43)+(X43&gt;Y43)+(T44&gt;U44)+(V44&gt;W44)+(X44&gt;Y44)) + 5*((T45&gt;U45)+(X45&gt;Y45)) + 3*((T46&gt;U46)+(V46&gt;W46)+(X46&gt;Y46))</f>
        <v>31</v>
      </c>
      <c r="U22" s="299"/>
      <c r="V22" s="299"/>
      <c r="W22" s="299">
        <f>2*((T43&lt;U43)+(V43&lt;W43)+(X43&lt;Y43)+(T44&lt;U44)+(V44&lt;W44)+(X44&lt;Y44)) + 5*((T45&lt;U45)+(X45&lt;Y45)) + 3*((T46&lt;U46)+(V46&lt;W46)+(X46&lt;Y46))</f>
        <v>0</v>
      </c>
      <c r="X22" s="299"/>
      <c r="Y22" s="304"/>
      <c r="Z22" s="298">
        <f>2*((Z43&gt;AA43)+(AB43&gt;AC43)+(AD43&gt;AE43)+(Z44&gt;AA44)+(AB44&gt;AC44)+(AD44&gt;AE44)) + 5*((Z45&gt;AA45)+(AD45&gt;AE45)) + 3*((Z46&gt;AA46)+(AB46&gt;AC46)+(AD46&gt;AE46))</f>
        <v>26</v>
      </c>
      <c r="AA22" s="299"/>
      <c r="AB22" s="299"/>
      <c r="AC22" s="299">
        <f>2*((Z43&lt;AA43)+(AB43&lt;AC43)+(AD43&lt;AE43)+(Z44&lt;AA44)+(AB44&lt;AC44)+(AD44&lt;AE44)) + 5*((Z45&lt;AA45)+(AD45&lt;AE45)) + 3*((Z46&lt;AA46)+(AB46&lt;AC46)+(AD46&lt;AE46))</f>
        <v>5</v>
      </c>
      <c r="AD22" s="299"/>
      <c r="AE22" s="304"/>
      <c r="AF22" s="314"/>
      <c r="AG22" s="314"/>
      <c r="AH22" s="314"/>
      <c r="AI22" s="314"/>
      <c r="AJ22" s="314"/>
      <c r="AK22" s="322"/>
      <c r="AM22" s="320">
        <f xml:space="preserve"> ((H22+K22)&gt;0) + ((N22+Q22)&gt;0) + ((T22+W22)&gt;0) + ((Z22+AC22)&gt;0) + ((AF22+AI22)&gt;0)</f>
        <v>4</v>
      </c>
      <c r="AN22" s="363">
        <f>(H22&gt;K22)+(N22&gt;Q22)+(T22&gt;W22)+(Z22&gt;AC22)+(AF22&gt;AI22)</f>
        <v>4</v>
      </c>
      <c r="AO22" s="312">
        <f>SUM(H22,N22,T22,Z22,AF22)-SUM(K22,Q22,W22,AC22,AI22)</f>
        <v>74</v>
      </c>
      <c r="AP22" s="308">
        <f>SUM(H43:H46,J43:J46,L43:L46,N43:N46,P43:P46,R43:R46,T43:T46,V43:V46,X43:X46,Z43:Z46,AB43:AB46,AD43:AD46) - SUM(I43:I46,K43:K46,M43:M46,O43:O46,Q43:Q46,S43:S46,U43:U46,W43:W46,Y43:Y46,AA43:AA46,AC43:AC46,AE43:AE46,)</f>
        <v>231</v>
      </c>
    </row>
    <row r="23" spans="2:42" ht="8.25" customHeight="1" x14ac:dyDescent="0.2">
      <c r="B23" s="294"/>
      <c r="C23" s="295"/>
      <c r="D23" s="295"/>
      <c r="E23" s="295"/>
      <c r="F23" s="295"/>
      <c r="G23" s="295"/>
      <c r="H23" s="300"/>
      <c r="I23" s="301"/>
      <c r="J23" s="301"/>
      <c r="K23" s="301"/>
      <c r="L23" s="301"/>
      <c r="M23" s="305"/>
      <c r="N23" s="300"/>
      <c r="O23" s="301"/>
      <c r="P23" s="301"/>
      <c r="Q23" s="301"/>
      <c r="R23" s="301"/>
      <c r="S23" s="305"/>
      <c r="T23" s="300"/>
      <c r="U23" s="301"/>
      <c r="V23" s="301"/>
      <c r="W23" s="301"/>
      <c r="X23" s="301"/>
      <c r="Y23" s="305"/>
      <c r="Z23" s="300"/>
      <c r="AA23" s="301"/>
      <c r="AB23" s="301"/>
      <c r="AC23" s="301"/>
      <c r="AD23" s="301"/>
      <c r="AE23" s="305"/>
      <c r="AF23" s="314"/>
      <c r="AG23" s="314"/>
      <c r="AH23" s="314"/>
      <c r="AI23" s="314"/>
      <c r="AJ23" s="314"/>
      <c r="AK23" s="322"/>
      <c r="AM23" s="320"/>
      <c r="AN23" s="363"/>
      <c r="AO23" s="312"/>
      <c r="AP23" s="308"/>
    </row>
    <row r="24" spans="2:42" ht="8.25" customHeight="1" x14ac:dyDescent="0.2">
      <c r="B24" s="294"/>
      <c r="C24" s="295"/>
      <c r="D24" s="295"/>
      <c r="E24" s="295"/>
      <c r="F24" s="295"/>
      <c r="G24" s="295"/>
      <c r="H24" s="300"/>
      <c r="I24" s="301"/>
      <c r="J24" s="301"/>
      <c r="K24" s="301"/>
      <c r="L24" s="301"/>
      <c r="M24" s="305"/>
      <c r="N24" s="300"/>
      <c r="O24" s="301"/>
      <c r="P24" s="301"/>
      <c r="Q24" s="301"/>
      <c r="R24" s="301"/>
      <c r="S24" s="305"/>
      <c r="T24" s="300"/>
      <c r="U24" s="301"/>
      <c r="V24" s="301"/>
      <c r="W24" s="301"/>
      <c r="X24" s="301"/>
      <c r="Y24" s="305"/>
      <c r="Z24" s="300"/>
      <c r="AA24" s="301"/>
      <c r="AB24" s="301"/>
      <c r="AC24" s="301"/>
      <c r="AD24" s="301"/>
      <c r="AE24" s="305"/>
      <c r="AF24" s="314"/>
      <c r="AG24" s="314"/>
      <c r="AH24" s="314"/>
      <c r="AI24" s="314"/>
      <c r="AJ24" s="314"/>
      <c r="AK24" s="322"/>
      <c r="AM24" s="320"/>
      <c r="AN24" s="363"/>
      <c r="AO24" s="312"/>
      <c r="AP24" s="308"/>
    </row>
    <row r="25" spans="2:42" ht="8.25" customHeight="1" thickBot="1" x14ac:dyDescent="0.25">
      <c r="B25" s="296"/>
      <c r="C25" s="297"/>
      <c r="D25" s="297"/>
      <c r="E25" s="297"/>
      <c r="F25" s="297"/>
      <c r="G25" s="297"/>
      <c r="H25" s="302"/>
      <c r="I25" s="303"/>
      <c r="J25" s="303"/>
      <c r="K25" s="303"/>
      <c r="L25" s="303"/>
      <c r="M25" s="306"/>
      <c r="N25" s="302"/>
      <c r="O25" s="303"/>
      <c r="P25" s="303"/>
      <c r="Q25" s="303"/>
      <c r="R25" s="303"/>
      <c r="S25" s="306"/>
      <c r="T25" s="302"/>
      <c r="U25" s="303"/>
      <c r="V25" s="303"/>
      <c r="W25" s="303"/>
      <c r="X25" s="303"/>
      <c r="Y25" s="306"/>
      <c r="Z25" s="302"/>
      <c r="AA25" s="303"/>
      <c r="AB25" s="303"/>
      <c r="AC25" s="303"/>
      <c r="AD25" s="303"/>
      <c r="AE25" s="306"/>
      <c r="AF25" s="321"/>
      <c r="AG25" s="321"/>
      <c r="AH25" s="321"/>
      <c r="AI25" s="321"/>
      <c r="AJ25" s="321"/>
      <c r="AK25" s="323"/>
      <c r="AM25" s="324"/>
      <c r="AN25" s="364"/>
      <c r="AO25" s="313"/>
      <c r="AP25" s="309"/>
    </row>
    <row r="26" spans="2:42" ht="11.25" customHeight="1" x14ac:dyDescent="0.2">
      <c r="B26" s="187"/>
      <c r="C26" s="187"/>
      <c r="D26" s="187"/>
      <c r="E26" s="187"/>
      <c r="F26" s="187"/>
      <c r="G26" s="187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</row>
    <row r="27" spans="2:42" ht="11.25" customHeight="1" x14ac:dyDescent="0.2">
      <c r="B27" s="307"/>
      <c r="C27" s="307"/>
      <c r="D27" s="307"/>
      <c r="E27" s="307"/>
      <c r="F27" s="307"/>
      <c r="G27" s="307"/>
      <c r="H27" s="289" t="str">
        <f>B6</f>
        <v>SKP Řepy A</v>
      </c>
      <c r="I27" s="289"/>
      <c r="J27" s="289"/>
      <c r="K27" s="289"/>
      <c r="L27" s="289"/>
      <c r="M27" s="289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</row>
    <row r="28" spans="2:42" ht="11.25" customHeight="1" x14ac:dyDescent="0.2">
      <c r="B28" s="307"/>
      <c r="C28" s="307"/>
      <c r="D28" s="307"/>
      <c r="E28" s="307"/>
      <c r="F28" s="307"/>
      <c r="G28" s="307"/>
      <c r="H28" s="289"/>
      <c r="I28" s="289"/>
      <c r="J28" s="289"/>
      <c r="K28" s="289"/>
      <c r="L28" s="289"/>
      <c r="M28" s="289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</row>
    <row r="29" spans="2:42" ht="11.25" customHeight="1" x14ac:dyDescent="0.2">
      <c r="B29" s="307"/>
      <c r="C29" s="307"/>
      <c r="D29" s="307"/>
      <c r="E29" s="307"/>
      <c r="F29" s="307"/>
      <c r="G29" s="307"/>
      <c r="H29" s="289"/>
      <c r="I29" s="289"/>
      <c r="J29" s="289"/>
      <c r="K29" s="289"/>
      <c r="L29" s="289"/>
      <c r="M29" s="289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</row>
    <row r="30" spans="2:42" ht="11.25" customHeight="1" thickBot="1" x14ac:dyDescent="0.25"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</row>
    <row r="31" spans="2:42" ht="11.25" customHeight="1" x14ac:dyDescent="0.2">
      <c r="B31" s="289" t="str">
        <f>B10</f>
        <v>SKP Řepy B</v>
      </c>
      <c r="C31" s="289"/>
      <c r="D31" s="289"/>
      <c r="E31" s="289"/>
      <c r="F31" s="289"/>
      <c r="G31" s="307"/>
      <c r="H31" s="203">
        <v>4</v>
      </c>
      <c r="I31" s="202">
        <v>13</v>
      </c>
      <c r="J31" s="201">
        <v>4</v>
      </c>
      <c r="K31" s="202">
        <v>13</v>
      </c>
      <c r="L31" s="201">
        <v>10</v>
      </c>
      <c r="M31" s="200">
        <v>13</v>
      </c>
      <c r="N31" s="289" t="str">
        <f>B10</f>
        <v>SKP Řepy B</v>
      </c>
      <c r="O31" s="289"/>
      <c r="P31" s="289"/>
      <c r="Q31" s="289"/>
      <c r="R31" s="289"/>
      <c r="S31" s="289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</row>
    <row r="32" spans="2:42" ht="11.25" customHeight="1" x14ac:dyDescent="0.2">
      <c r="B32" s="289"/>
      <c r="C32" s="289"/>
      <c r="D32" s="289"/>
      <c r="E32" s="289"/>
      <c r="F32" s="289"/>
      <c r="G32" s="307"/>
      <c r="H32" s="196">
        <v>8</v>
      </c>
      <c r="I32" s="195">
        <v>13</v>
      </c>
      <c r="J32" s="198">
        <v>13</v>
      </c>
      <c r="K32" s="199">
        <v>9</v>
      </c>
      <c r="L32" s="198">
        <v>12</v>
      </c>
      <c r="M32" s="197">
        <v>13</v>
      </c>
      <c r="N32" s="289"/>
      <c r="O32" s="289"/>
      <c r="P32" s="289"/>
      <c r="Q32" s="289"/>
      <c r="R32" s="289"/>
      <c r="S32" s="289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</row>
    <row r="33" spans="2:37" ht="11.25" customHeight="1" x14ac:dyDescent="0.2">
      <c r="B33" s="289"/>
      <c r="C33" s="289"/>
      <c r="D33" s="289"/>
      <c r="E33" s="289"/>
      <c r="F33" s="289"/>
      <c r="G33" s="307"/>
      <c r="H33" s="196">
        <v>3</v>
      </c>
      <c r="I33" s="195">
        <v>13</v>
      </c>
      <c r="J33" s="194"/>
      <c r="K33" s="195"/>
      <c r="L33" s="194">
        <v>13</v>
      </c>
      <c r="M33" s="193">
        <v>3</v>
      </c>
      <c r="N33" s="289"/>
      <c r="O33" s="289"/>
      <c r="P33" s="289"/>
      <c r="Q33" s="289"/>
      <c r="R33" s="289"/>
      <c r="S33" s="289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</row>
    <row r="34" spans="2:37" ht="11.25" customHeight="1" thickBot="1" x14ac:dyDescent="0.25">
      <c r="B34" s="289"/>
      <c r="C34" s="289"/>
      <c r="D34" s="289"/>
      <c r="E34" s="289"/>
      <c r="F34" s="289"/>
      <c r="G34" s="307"/>
      <c r="H34" s="192">
        <v>13</v>
      </c>
      <c r="I34" s="191">
        <v>4</v>
      </c>
      <c r="J34" s="190">
        <v>6</v>
      </c>
      <c r="K34" s="191">
        <v>13</v>
      </c>
      <c r="L34" s="190">
        <v>10</v>
      </c>
      <c r="M34" s="189">
        <v>9</v>
      </c>
      <c r="N34" s="290"/>
      <c r="O34" s="290"/>
      <c r="P34" s="290"/>
      <c r="Q34" s="290"/>
      <c r="R34" s="290"/>
      <c r="S34" s="290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</row>
    <row r="35" spans="2:37" ht="11.25" customHeight="1" x14ac:dyDescent="0.2">
      <c r="B35" s="289" t="str">
        <f>B14</f>
        <v>Petank Club Praha</v>
      </c>
      <c r="C35" s="289"/>
      <c r="D35" s="289"/>
      <c r="E35" s="289"/>
      <c r="F35" s="289"/>
      <c r="G35" s="291"/>
      <c r="H35" s="203">
        <v>11</v>
      </c>
      <c r="I35" s="202">
        <v>13</v>
      </c>
      <c r="J35" s="201">
        <v>4</v>
      </c>
      <c r="K35" s="202">
        <v>13</v>
      </c>
      <c r="L35" s="201">
        <v>2</v>
      </c>
      <c r="M35" s="200">
        <v>13</v>
      </c>
      <c r="N35" s="203">
        <v>13</v>
      </c>
      <c r="O35" s="202">
        <v>11</v>
      </c>
      <c r="P35" s="201">
        <v>13</v>
      </c>
      <c r="Q35" s="202">
        <v>12</v>
      </c>
      <c r="R35" s="201">
        <v>6</v>
      </c>
      <c r="S35" s="200">
        <v>13</v>
      </c>
      <c r="T35" s="289" t="str">
        <f>B14</f>
        <v>Petank Club Praha</v>
      </c>
      <c r="U35" s="289"/>
      <c r="V35" s="289"/>
      <c r="W35" s="289"/>
      <c r="X35" s="289"/>
      <c r="Y35" s="289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</row>
    <row r="36" spans="2:37" ht="11.25" customHeight="1" x14ac:dyDescent="0.2">
      <c r="B36" s="289"/>
      <c r="C36" s="289"/>
      <c r="D36" s="289"/>
      <c r="E36" s="289"/>
      <c r="F36" s="289"/>
      <c r="G36" s="291"/>
      <c r="H36" s="196">
        <v>13</v>
      </c>
      <c r="I36" s="195">
        <v>8</v>
      </c>
      <c r="J36" s="198">
        <v>12</v>
      </c>
      <c r="K36" s="199">
        <v>13</v>
      </c>
      <c r="L36" s="198">
        <v>13</v>
      </c>
      <c r="M36" s="197">
        <v>6</v>
      </c>
      <c r="N36" s="196">
        <v>10</v>
      </c>
      <c r="O36" s="195">
        <v>13</v>
      </c>
      <c r="P36" s="198">
        <v>13</v>
      </c>
      <c r="Q36" s="199">
        <v>2</v>
      </c>
      <c r="R36" s="198">
        <v>13</v>
      </c>
      <c r="S36" s="197">
        <v>5</v>
      </c>
      <c r="T36" s="289"/>
      <c r="U36" s="289"/>
      <c r="V36" s="289"/>
      <c r="W36" s="289"/>
      <c r="X36" s="289"/>
      <c r="Y36" s="289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</row>
    <row r="37" spans="2:37" ht="11.25" customHeight="1" x14ac:dyDescent="0.2">
      <c r="B37" s="289"/>
      <c r="C37" s="289"/>
      <c r="D37" s="289"/>
      <c r="E37" s="289"/>
      <c r="F37" s="289"/>
      <c r="G37" s="291"/>
      <c r="H37" s="196">
        <v>13</v>
      </c>
      <c r="I37" s="195">
        <v>8</v>
      </c>
      <c r="J37" s="194"/>
      <c r="K37" s="195"/>
      <c r="L37" s="194">
        <v>13</v>
      </c>
      <c r="M37" s="193">
        <v>4</v>
      </c>
      <c r="N37" s="196">
        <v>13</v>
      </c>
      <c r="O37" s="195">
        <v>5</v>
      </c>
      <c r="P37" s="194"/>
      <c r="Q37" s="195"/>
      <c r="R37" s="194">
        <v>10</v>
      </c>
      <c r="S37" s="193">
        <v>13</v>
      </c>
      <c r="T37" s="289"/>
      <c r="U37" s="289"/>
      <c r="V37" s="289"/>
      <c r="W37" s="289"/>
      <c r="X37" s="289"/>
      <c r="Y37" s="289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</row>
    <row r="38" spans="2:37" ht="11.25" customHeight="1" thickBot="1" x14ac:dyDescent="0.25">
      <c r="B38" s="289"/>
      <c r="C38" s="289"/>
      <c r="D38" s="289"/>
      <c r="E38" s="289"/>
      <c r="F38" s="289"/>
      <c r="G38" s="291"/>
      <c r="H38" s="192">
        <v>13</v>
      </c>
      <c r="I38" s="191">
        <v>2</v>
      </c>
      <c r="J38" s="190">
        <v>13</v>
      </c>
      <c r="K38" s="191">
        <v>10</v>
      </c>
      <c r="L38" s="190">
        <v>5</v>
      </c>
      <c r="M38" s="189">
        <v>13</v>
      </c>
      <c r="N38" s="192">
        <v>13</v>
      </c>
      <c r="O38" s="191">
        <v>6</v>
      </c>
      <c r="P38" s="190">
        <v>13</v>
      </c>
      <c r="Q38" s="191">
        <v>5</v>
      </c>
      <c r="R38" s="190">
        <v>13</v>
      </c>
      <c r="S38" s="189">
        <v>9</v>
      </c>
      <c r="T38" s="290"/>
      <c r="U38" s="290"/>
      <c r="V38" s="290"/>
      <c r="W38" s="290"/>
      <c r="X38" s="290"/>
      <c r="Y38" s="290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</row>
    <row r="39" spans="2:37" ht="11.25" customHeight="1" x14ac:dyDescent="0.2">
      <c r="B39" s="289" t="str">
        <f>B18</f>
        <v>PSK Jihlava</v>
      </c>
      <c r="C39" s="289"/>
      <c r="D39" s="289"/>
      <c r="E39" s="289"/>
      <c r="F39" s="289"/>
      <c r="G39" s="291"/>
      <c r="H39" s="203">
        <v>12</v>
      </c>
      <c r="I39" s="202">
        <v>13</v>
      </c>
      <c r="J39" s="201">
        <v>13</v>
      </c>
      <c r="K39" s="202">
        <v>11</v>
      </c>
      <c r="L39" s="201">
        <v>13</v>
      </c>
      <c r="M39" s="200">
        <v>8</v>
      </c>
      <c r="N39" s="203">
        <v>12</v>
      </c>
      <c r="O39" s="202">
        <v>13</v>
      </c>
      <c r="P39" s="201">
        <v>13</v>
      </c>
      <c r="Q39" s="202">
        <v>2</v>
      </c>
      <c r="R39" s="201">
        <v>9</v>
      </c>
      <c r="S39" s="200">
        <v>13</v>
      </c>
      <c r="T39" s="203">
        <v>13</v>
      </c>
      <c r="U39" s="202">
        <v>11</v>
      </c>
      <c r="V39" s="201">
        <v>6</v>
      </c>
      <c r="W39" s="202">
        <v>13</v>
      </c>
      <c r="X39" s="201">
        <v>13</v>
      </c>
      <c r="Y39" s="200">
        <v>6</v>
      </c>
      <c r="Z39" s="289" t="str">
        <f>B18</f>
        <v>PSK Jihlava</v>
      </c>
      <c r="AA39" s="289"/>
      <c r="AB39" s="289"/>
      <c r="AC39" s="289"/>
      <c r="AD39" s="289"/>
      <c r="AE39" s="289"/>
      <c r="AF39" s="188"/>
      <c r="AG39" s="188"/>
      <c r="AH39" s="188"/>
      <c r="AI39" s="188"/>
      <c r="AJ39" s="188"/>
      <c r="AK39" s="188"/>
    </row>
    <row r="40" spans="2:37" ht="11.25" customHeight="1" x14ac:dyDescent="0.2">
      <c r="B40" s="289"/>
      <c r="C40" s="289"/>
      <c r="D40" s="289"/>
      <c r="E40" s="289"/>
      <c r="F40" s="289"/>
      <c r="G40" s="291"/>
      <c r="H40" s="196">
        <v>13</v>
      </c>
      <c r="I40" s="195">
        <v>3</v>
      </c>
      <c r="J40" s="198">
        <v>13</v>
      </c>
      <c r="K40" s="199">
        <v>7</v>
      </c>
      <c r="L40" s="198">
        <v>3</v>
      </c>
      <c r="M40" s="197">
        <v>13</v>
      </c>
      <c r="N40" s="196">
        <v>13</v>
      </c>
      <c r="O40" s="195">
        <v>4</v>
      </c>
      <c r="P40" s="198">
        <v>8</v>
      </c>
      <c r="Q40" s="199">
        <v>13</v>
      </c>
      <c r="R40" s="198">
        <v>13</v>
      </c>
      <c r="S40" s="197">
        <v>11</v>
      </c>
      <c r="T40" s="196">
        <v>13</v>
      </c>
      <c r="U40" s="195">
        <v>10</v>
      </c>
      <c r="V40" s="198">
        <v>13</v>
      </c>
      <c r="W40" s="199">
        <v>4</v>
      </c>
      <c r="X40" s="198">
        <v>7</v>
      </c>
      <c r="Y40" s="197">
        <v>13</v>
      </c>
      <c r="Z40" s="289"/>
      <c r="AA40" s="289"/>
      <c r="AB40" s="289"/>
      <c r="AC40" s="289"/>
      <c r="AD40" s="289"/>
      <c r="AE40" s="289"/>
      <c r="AF40" s="188"/>
      <c r="AG40" s="188"/>
      <c r="AH40" s="188"/>
      <c r="AI40" s="188"/>
      <c r="AJ40" s="188"/>
      <c r="AK40" s="188"/>
    </row>
    <row r="41" spans="2:37" ht="11.25" customHeight="1" x14ac:dyDescent="0.2">
      <c r="B41" s="289"/>
      <c r="C41" s="289"/>
      <c r="D41" s="289"/>
      <c r="E41" s="289"/>
      <c r="F41" s="289"/>
      <c r="G41" s="291"/>
      <c r="H41" s="196">
        <v>4</v>
      </c>
      <c r="I41" s="195">
        <v>13</v>
      </c>
      <c r="J41" s="194"/>
      <c r="K41" s="195"/>
      <c r="L41" s="194">
        <v>13</v>
      </c>
      <c r="M41" s="193">
        <v>8</v>
      </c>
      <c r="N41" s="196">
        <v>12</v>
      </c>
      <c r="O41" s="195">
        <v>8</v>
      </c>
      <c r="P41" s="194"/>
      <c r="Q41" s="195"/>
      <c r="R41" s="194">
        <v>4</v>
      </c>
      <c r="S41" s="193">
        <v>13</v>
      </c>
      <c r="T41" s="196">
        <v>11</v>
      </c>
      <c r="U41" s="195">
        <v>12</v>
      </c>
      <c r="V41" s="194"/>
      <c r="W41" s="195"/>
      <c r="X41" s="194">
        <v>4</v>
      </c>
      <c r="Y41" s="193">
        <v>13</v>
      </c>
      <c r="Z41" s="289"/>
      <c r="AA41" s="289"/>
      <c r="AB41" s="289"/>
      <c r="AC41" s="289"/>
      <c r="AD41" s="289"/>
      <c r="AE41" s="289"/>
      <c r="AF41" s="188"/>
      <c r="AG41" s="188"/>
      <c r="AH41" s="188"/>
      <c r="AI41" s="188"/>
      <c r="AJ41" s="188"/>
      <c r="AK41" s="188"/>
    </row>
    <row r="42" spans="2:37" ht="11.25" customHeight="1" thickBot="1" x14ac:dyDescent="0.25">
      <c r="B42" s="289"/>
      <c r="C42" s="289"/>
      <c r="D42" s="289"/>
      <c r="E42" s="289"/>
      <c r="F42" s="289"/>
      <c r="G42" s="291"/>
      <c r="H42" s="192">
        <v>0</v>
      </c>
      <c r="I42" s="191">
        <v>13</v>
      </c>
      <c r="J42" s="190">
        <v>4</v>
      </c>
      <c r="K42" s="191">
        <v>13</v>
      </c>
      <c r="L42" s="190">
        <v>10</v>
      </c>
      <c r="M42" s="189">
        <v>13</v>
      </c>
      <c r="N42" s="192">
        <v>13</v>
      </c>
      <c r="O42" s="191">
        <v>9</v>
      </c>
      <c r="P42" s="190">
        <v>13</v>
      </c>
      <c r="Q42" s="191">
        <v>9</v>
      </c>
      <c r="R42" s="190">
        <v>8</v>
      </c>
      <c r="S42" s="189">
        <v>13</v>
      </c>
      <c r="T42" s="192">
        <v>3</v>
      </c>
      <c r="U42" s="191">
        <v>13</v>
      </c>
      <c r="V42" s="190">
        <v>13</v>
      </c>
      <c r="W42" s="191">
        <v>6</v>
      </c>
      <c r="X42" s="190">
        <v>13</v>
      </c>
      <c r="Y42" s="189">
        <v>10</v>
      </c>
      <c r="Z42" s="290"/>
      <c r="AA42" s="290"/>
      <c r="AB42" s="290"/>
      <c r="AC42" s="290"/>
      <c r="AD42" s="290"/>
      <c r="AE42" s="290"/>
      <c r="AF42" s="188"/>
      <c r="AG42" s="188"/>
      <c r="AH42" s="188"/>
      <c r="AI42" s="188"/>
      <c r="AJ42" s="188"/>
      <c r="AK42" s="188"/>
    </row>
    <row r="43" spans="2:37" ht="11.25" customHeight="1" x14ac:dyDescent="0.2">
      <c r="B43" s="289" t="str">
        <f>B22</f>
        <v>1. KPK Vrchlabí B</v>
      </c>
      <c r="C43" s="289"/>
      <c r="D43" s="289"/>
      <c r="E43" s="289"/>
      <c r="F43" s="289"/>
      <c r="G43" s="291"/>
      <c r="H43" s="203">
        <v>13</v>
      </c>
      <c r="I43" s="202">
        <v>5</v>
      </c>
      <c r="J43" s="201">
        <v>13</v>
      </c>
      <c r="K43" s="202">
        <v>5</v>
      </c>
      <c r="L43" s="201">
        <v>12</v>
      </c>
      <c r="M43" s="200">
        <v>13</v>
      </c>
      <c r="N43" s="203">
        <v>13</v>
      </c>
      <c r="O43" s="202">
        <v>2</v>
      </c>
      <c r="P43" s="201">
        <v>9</v>
      </c>
      <c r="Q43" s="202">
        <v>13</v>
      </c>
      <c r="R43" s="201">
        <v>13</v>
      </c>
      <c r="S43" s="200">
        <v>2</v>
      </c>
      <c r="T43" s="203">
        <v>13</v>
      </c>
      <c r="U43" s="202">
        <v>9</v>
      </c>
      <c r="V43" s="201">
        <v>13</v>
      </c>
      <c r="W43" s="202">
        <v>5</v>
      </c>
      <c r="X43" s="201">
        <v>13</v>
      </c>
      <c r="Y43" s="200">
        <v>7</v>
      </c>
      <c r="Z43" s="203">
        <v>13</v>
      </c>
      <c r="AA43" s="202">
        <v>10</v>
      </c>
      <c r="AB43" s="201">
        <v>13</v>
      </c>
      <c r="AC43" s="202">
        <v>6</v>
      </c>
      <c r="AD43" s="201">
        <v>13</v>
      </c>
      <c r="AE43" s="200">
        <v>8</v>
      </c>
      <c r="AF43" s="289"/>
      <c r="AG43" s="289"/>
      <c r="AH43" s="289"/>
      <c r="AI43" s="289"/>
      <c r="AJ43" s="289"/>
      <c r="AK43" s="289"/>
    </row>
    <row r="44" spans="2:37" ht="11.25" customHeight="1" x14ac:dyDescent="0.2">
      <c r="B44" s="289"/>
      <c r="C44" s="289"/>
      <c r="D44" s="289"/>
      <c r="E44" s="289"/>
      <c r="F44" s="289"/>
      <c r="G44" s="291"/>
      <c r="H44" s="196">
        <v>11</v>
      </c>
      <c r="I44" s="195">
        <v>13</v>
      </c>
      <c r="J44" s="198">
        <v>12</v>
      </c>
      <c r="K44" s="199">
        <v>13</v>
      </c>
      <c r="L44" s="198">
        <v>13</v>
      </c>
      <c r="M44" s="197">
        <v>6</v>
      </c>
      <c r="N44" s="196">
        <v>7</v>
      </c>
      <c r="O44" s="195">
        <v>13</v>
      </c>
      <c r="P44" s="198">
        <v>7</v>
      </c>
      <c r="Q44" s="199">
        <v>13</v>
      </c>
      <c r="R44" s="198">
        <v>12</v>
      </c>
      <c r="S44" s="197">
        <v>13</v>
      </c>
      <c r="T44" s="196">
        <v>13</v>
      </c>
      <c r="U44" s="195">
        <v>4</v>
      </c>
      <c r="V44" s="198">
        <v>13</v>
      </c>
      <c r="W44" s="199">
        <v>3</v>
      </c>
      <c r="X44" s="198">
        <v>13</v>
      </c>
      <c r="Y44" s="197">
        <v>9</v>
      </c>
      <c r="Z44" s="196">
        <v>13</v>
      </c>
      <c r="AA44" s="195">
        <v>1</v>
      </c>
      <c r="AB44" s="198">
        <v>7</v>
      </c>
      <c r="AC44" s="199">
        <v>13</v>
      </c>
      <c r="AD44" s="198">
        <v>13</v>
      </c>
      <c r="AE44" s="197">
        <v>5</v>
      </c>
      <c r="AF44" s="289"/>
      <c r="AG44" s="289"/>
      <c r="AH44" s="289"/>
      <c r="AI44" s="289"/>
      <c r="AJ44" s="289"/>
      <c r="AK44" s="289"/>
    </row>
    <row r="45" spans="2:37" ht="11.25" customHeight="1" x14ac:dyDescent="0.2">
      <c r="B45" s="289"/>
      <c r="C45" s="289"/>
      <c r="D45" s="289"/>
      <c r="E45" s="289"/>
      <c r="F45" s="289"/>
      <c r="G45" s="291"/>
      <c r="H45" s="196">
        <v>13</v>
      </c>
      <c r="I45" s="195">
        <v>6</v>
      </c>
      <c r="J45" s="194"/>
      <c r="K45" s="195"/>
      <c r="L45" s="194">
        <v>13</v>
      </c>
      <c r="M45" s="193">
        <v>3</v>
      </c>
      <c r="N45" s="196">
        <v>13</v>
      </c>
      <c r="O45" s="195">
        <v>2</v>
      </c>
      <c r="P45" s="194"/>
      <c r="Q45" s="195"/>
      <c r="R45" s="194">
        <v>13</v>
      </c>
      <c r="S45" s="193">
        <v>9</v>
      </c>
      <c r="T45" s="196">
        <v>13</v>
      </c>
      <c r="U45" s="195">
        <v>0</v>
      </c>
      <c r="V45" s="194"/>
      <c r="W45" s="195"/>
      <c r="X45" s="194">
        <v>13</v>
      </c>
      <c r="Y45" s="193">
        <v>5</v>
      </c>
      <c r="Z45" s="196">
        <v>13</v>
      </c>
      <c r="AA45" s="195">
        <v>0</v>
      </c>
      <c r="AB45" s="194"/>
      <c r="AC45" s="195"/>
      <c r="AD45" s="194">
        <v>13</v>
      </c>
      <c r="AE45" s="193">
        <v>5</v>
      </c>
      <c r="AF45" s="289"/>
      <c r="AG45" s="289"/>
      <c r="AH45" s="289"/>
      <c r="AI45" s="289"/>
      <c r="AJ45" s="289"/>
      <c r="AK45" s="289"/>
    </row>
    <row r="46" spans="2:37" ht="11.25" customHeight="1" thickBot="1" x14ac:dyDescent="0.25">
      <c r="B46" s="289"/>
      <c r="C46" s="289"/>
      <c r="D46" s="289"/>
      <c r="E46" s="289"/>
      <c r="F46" s="289"/>
      <c r="G46" s="291"/>
      <c r="H46" s="192">
        <v>13</v>
      </c>
      <c r="I46" s="191">
        <v>0</v>
      </c>
      <c r="J46" s="190">
        <v>13</v>
      </c>
      <c r="K46" s="191">
        <v>3</v>
      </c>
      <c r="L46" s="190">
        <v>8</v>
      </c>
      <c r="M46" s="189">
        <v>13</v>
      </c>
      <c r="N46" s="192">
        <v>13</v>
      </c>
      <c r="O46" s="191">
        <v>2</v>
      </c>
      <c r="P46" s="190">
        <v>4</v>
      </c>
      <c r="Q46" s="191">
        <v>13</v>
      </c>
      <c r="R46" s="190">
        <v>13</v>
      </c>
      <c r="S46" s="189">
        <v>4</v>
      </c>
      <c r="T46" s="192">
        <v>13</v>
      </c>
      <c r="U46" s="191">
        <v>9</v>
      </c>
      <c r="V46" s="190">
        <v>13</v>
      </c>
      <c r="W46" s="191">
        <v>5</v>
      </c>
      <c r="X46" s="190">
        <v>13</v>
      </c>
      <c r="Y46" s="189">
        <v>3</v>
      </c>
      <c r="Z46" s="192">
        <v>13</v>
      </c>
      <c r="AA46" s="191">
        <v>9</v>
      </c>
      <c r="AB46" s="190">
        <v>13</v>
      </c>
      <c r="AC46" s="191">
        <v>1</v>
      </c>
      <c r="AD46" s="190">
        <v>9</v>
      </c>
      <c r="AE46" s="189">
        <v>13</v>
      </c>
      <c r="AF46" s="307"/>
      <c r="AG46" s="307"/>
      <c r="AH46" s="307"/>
      <c r="AI46" s="307"/>
      <c r="AJ46" s="307"/>
      <c r="AK46" s="307"/>
    </row>
    <row r="47" spans="2:37" ht="11.25" customHeight="1" x14ac:dyDescent="0.2">
      <c r="B47" s="187"/>
      <c r="C47" s="187"/>
      <c r="D47" s="187"/>
      <c r="E47" s="187"/>
      <c r="F47" s="187"/>
      <c r="G47" s="187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8"/>
      <c r="AG47" s="188"/>
      <c r="AH47" s="188"/>
      <c r="AI47" s="188"/>
      <c r="AJ47" s="188"/>
      <c r="AK47" s="188"/>
    </row>
    <row r="48" spans="2:37" ht="11.25" customHeight="1" x14ac:dyDescent="0.2"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</row>
    <row r="49" spans="2:37" ht="11.25" customHeight="1" x14ac:dyDescent="0.2"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</row>
    <row r="50" spans="2:37" ht="11.25" customHeight="1" x14ac:dyDescent="0.2"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</row>
    <row r="51" spans="2:37" ht="11.25" customHeight="1" x14ac:dyDescent="0.2"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</row>
    <row r="52" spans="2:37" ht="11.25" customHeight="1" x14ac:dyDescent="0.2"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</row>
    <row r="53" spans="2:37" ht="11.25" customHeight="1" x14ac:dyDescent="0.2"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</row>
    <row r="54" spans="2:37" ht="11.25" customHeight="1" x14ac:dyDescent="0.2"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</row>
    <row r="55" spans="2:37" ht="11.25" customHeight="1" x14ac:dyDescent="0.2"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</row>
    <row r="56" spans="2:37" ht="11.25" customHeight="1" x14ac:dyDescent="0.2"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</row>
    <row r="57" spans="2:37" ht="11.25" customHeight="1" x14ac:dyDescent="0.2"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</row>
    <row r="58" spans="2:37" ht="11.25" customHeight="1" x14ac:dyDescent="0.2"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</row>
    <row r="59" spans="2:37" ht="11.25" customHeight="1" x14ac:dyDescent="0.2"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</row>
    <row r="60" spans="2:37" ht="11.25" customHeight="1" x14ac:dyDescent="0.2"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</row>
    <row r="61" spans="2:37" ht="11.25" customHeight="1" x14ac:dyDescent="0.2"/>
    <row r="62" spans="2:37" ht="11.25" customHeight="1" x14ac:dyDescent="0.2"/>
    <row r="63" spans="2:37" ht="11.25" customHeight="1" x14ac:dyDescent="0.2"/>
    <row r="64" spans="2:37" ht="11.25" customHeight="1" x14ac:dyDescent="0.2"/>
    <row r="65" ht="11.25" customHeight="1" x14ac:dyDescent="0.2"/>
    <row r="66" ht="11.25" customHeight="1" x14ac:dyDescent="0.2"/>
    <row r="67" ht="11.25" customHeight="1" x14ac:dyDescent="0.2"/>
  </sheetData>
  <mergeCells count="95">
    <mergeCell ref="AM2:AM5"/>
    <mergeCell ref="AN2:AN5"/>
    <mergeCell ref="AO2:AO5"/>
    <mergeCell ref="AP2:AP5"/>
    <mergeCell ref="B6:G9"/>
    <mergeCell ref="H6:J9"/>
    <mergeCell ref="K6:M9"/>
    <mergeCell ref="N6:P9"/>
    <mergeCell ref="Q6:S9"/>
    <mergeCell ref="B2:G5"/>
    <mergeCell ref="H2:M5"/>
    <mergeCell ref="N2:S5"/>
    <mergeCell ref="T2:Y5"/>
    <mergeCell ref="Z2:AE5"/>
    <mergeCell ref="AF2:AK5"/>
    <mergeCell ref="AM6:AM9"/>
    <mergeCell ref="AN6:AN9"/>
    <mergeCell ref="AO6:AO9"/>
    <mergeCell ref="AP6:AP9"/>
    <mergeCell ref="T6:V9"/>
    <mergeCell ref="W6:Y9"/>
    <mergeCell ref="Z6:AB9"/>
    <mergeCell ref="AC6:AE9"/>
    <mergeCell ref="AF6:AH9"/>
    <mergeCell ref="AI6:AK9"/>
    <mergeCell ref="AN10:AN13"/>
    <mergeCell ref="AO10:AO13"/>
    <mergeCell ref="AP10:AP13"/>
    <mergeCell ref="B14:G17"/>
    <mergeCell ref="H14:J17"/>
    <mergeCell ref="K14:M17"/>
    <mergeCell ref="N14:P17"/>
    <mergeCell ref="Q14:S17"/>
    <mergeCell ref="W10:Y13"/>
    <mergeCell ref="Z10:AB13"/>
    <mergeCell ref="AC10:AE13"/>
    <mergeCell ref="AF10:AH13"/>
    <mergeCell ref="AI10:AK13"/>
    <mergeCell ref="B10:G13"/>
    <mergeCell ref="H10:J13"/>
    <mergeCell ref="K10:M13"/>
    <mergeCell ref="N10:P13"/>
    <mergeCell ref="Q10:S13"/>
    <mergeCell ref="T10:V13"/>
    <mergeCell ref="AM14:AM17"/>
    <mergeCell ref="AM10:AM13"/>
    <mergeCell ref="AN14:AN17"/>
    <mergeCell ref="AO14:AO17"/>
    <mergeCell ref="AP14:AP17"/>
    <mergeCell ref="T14:V17"/>
    <mergeCell ref="W14:Y17"/>
    <mergeCell ref="Z14:AB17"/>
    <mergeCell ref="AC14:AE17"/>
    <mergeCell ref="AF14:AH17"/>
    <mergeCell ref="AI14:AK17"/>
    <mergeCell ref="AN18:AN21"/>
    <mergeCell ref="AO18:AO21"/>
    <mergeCell ref="AP18:AP21"/>
    <mergeCell ref="B22:G25"/>
    <mergeCell ref="H22:J25"/>
    <mergeCell ref="K22:M25"/>
    <mergeCell ref="N22:P25"/>
    <mergeCell ref="Q22:S25"/>
    <mergeCell ref="W18:Y21"/>
    <mergeCell ref="Z18:AB21"/>
    <mergeCell ref="AC18:AE21"/>
    <mergeCell ref="AF18:AH21"/>
    <mergeCell ref="AI18:AK21"/>
    <mergeCell ref="B18:G21"/>
    <mergeCell ref="H18:J21"/>
    <mergeCell ref="K18:M21"/>
    <mergeCell ref="N18:P21"/>
    <mergeCell ref="Q18:S21"/>
    <mergeCell ref="T18:V21"/>
    <mergeCell ref="AM22:AM25"/>
    <mergeCell ref="AM18:AM21"/>
    <mergeCell ref="AN22:AN25"/>
    <mergeCell ref="AO22:AO25"/>
    <mergeCell ref="AP22:AP25"/>
    <mergeCell ref="T22:V25"/>
    <mergeCell ref="W22:Y25"/>
    <mergeCell ref="Z22:AB25"/>
    <mergeCell ref="AC22:AE25"/>
    <mergeCell ref="AF22:AH25"/>
    <mergeCell ref="AI22:AK25"/>
    <mergeCell ref="B27:G30"/>
    <mergeCell ref="H27:M30"/>
    <mergeCell ref="B43:G46"/>
    <mergeCell ref="AF43:AK46"/>
    <mergeCell ref="B31:G34"/>
    <mergeCell ref="N31:S34"/>
    <mergeCell ref="B35:G38"/>
    <mergeCell ref="T35:Y38"/>
    <mergeCell ref="B39:G42"/>
    <mergeCell ref="Z39:AE42"/>
  </mergeCells>
  <conditionalFormatting sqref="H6:AK13 H18:AK21 H14:AE17 AI14:AK17 H22:V25 Z22:AK25">
    <cfRule type="cellIs" dxfId="1" priority="1" operator="equal">
      <formula>0</formula>
    </cfRule>
  </conditionalFormatting>
  <pageMargins left="0.7" right="0.7" top="0.78740157499999996" bottom="0.78740157499999996" header="0.3" footer="0.3"/>
  <pageSetup paperSize="9" orientation="portrait" verticalDpi="0" r:id="rId1"/>
  <ignoredErrors>
    <ignoredError sqref="K14:Y25 Z22" formula="1"/>
    <ignoredError sqref="AP10:AP2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P67"/>
  <sheetViews>
    <sheetView showGridLines="0" workbookViewId="0"/>
  </sheetViews>
  <sheetFormatPr defaultColWidth="9.140625" defaultRowHeight="12.75" x14ac:dyDescent="0.2"/>
  <cols>
    <col min="1" max="37" width="2.42578125" style="185" customWidth="1"/>
    <col min="38" max="38" width="2.140625" style="185" customWidth="1"/>
    <col min="39" max="40" width="9.140625" style="185" customWidth="1"/>
    <col min="41" max="16384" width="9.140625" style="185"/>
  </cols>
  <sheetData>
    <row r="1" spans="2:42" ht="12.75" customHeight="1" thickBot="1" x14ac:dyDescent="0.25"/>
    <row r="2" spans="2:42" ht="8.25" customHeight="1" x14ac:dyDescent="0.2">
      <c r="B2" s="365" t="s">
        <v>165</v>
      </c>
      <c r="C2" s="366"/>
      <c r="D2" s="366"/>
      <c r="E2" s="366"/>
      <c r="F2" s="366"/>
      <c r="G2" s="367"/>
      <c r="H2" s="356" t="str">
        <f>B6</f>
        <v>Sokol Kostomlaty</v>
      </c>
      <c r="I2" s="357"/>
      <c r="J2" s="357"/>
      <c r="K2" s="357"/>
      <c r="L2" s="357"/>
      <c r="M2" s="358"/>
      <c r="N2" s="356" t="str">
        <f>B10</f>
        <v>PC Sokol Velim</v>
      </c>
      <c r="O2" s="357"/>
      <c r="P2" s="357"/>
      <c r="Q2" s="357"/>
      <c r="R2" s="357"/>
      <c r="S2" s="358"/>
      <c r="T2" s="356" t="str">
        <f>B14</f>
        <v>PC Mimo Done Nymburk</v>
      </c>
      <c r="U2" s="357"/>
      <c r="V2" s="357"/>
      <c r="W2" s="357"/>
      <c r="X2" s="357"/>
      <c r="Y2" s="358"/>
      <c r="Z2" s="356" t="str">
        <f>B18</f>
        <v>SPORT Kolín</v>
      </c>
      <c r="AA2" s="357"/>
      <c r="AB2" s="357"/>
      <c r="AC2" s="357"/>
      <c r="AD2" s="357"/>
      <c r="AE2" s="358"/>
      <c r="AF2" s="356" t="str">
        <f>B22</f>
        <v>PK Sokol Medlánky</v>
      </c>
      <c r="AG2" s="357"/>
      <c r="AH2" s="357"/>
      <c r="AI2" s="357"/>
      <c r="AJ2" s="357"/>
      <c r="AK2" s="344"/>
      <c r="AM2" s="336" t="s">
        <v>163</v>
      </c>
      <c r="AN2" s="338" t="s">
        <v>155</v>
      </c>
      <c r="AO2" s="341" t="s">
        <v>154</v>
      </c>
      <c r="AP2" s="344" t="s">
        <v>160</v>
      </c>
    </row>
    <row r="3" spans="2:42" ht="8.25" customHeight="1" x14ac:dyDescent="0.2">
      <c r="B3" s="368"/>
      <c r="C3" s="369"/>
      <c r="D3" s="369"/>
      <c r="E3" s="369"/>
      <c r="F3" s="369"/>
      <c r="G3" s="370"/>
      <c r="H3" s="359"/>
      <c r="I3" s="295"/>
      <c r="J3" s="295"/>
      <c r="K3" s="295"/>
      <c r="L3" s="295"/>
      <c r="M3" s="360"/>
      <c r="N3" s="359"/>
      <c r="O3" s="295"/>
      <c r="P3" s="295"/>
      <c r="Q3" s="295"/>
      <c r="R3" s="295"/>
      <c r="S3" s="360"/>
      <c r="T3" s="359"/>
      <c r="U3" s="295"/>
      <c r="V3" s="295"/>
      <c r="W3" s="295"/>
      <c r="X3" s="295"/>
      <c r="Y3" s="360"/>
      <c r="Z3" s="359"/>
      <c r="AA3" s="295"/>
      <c r="AB3" s="295"/>
      <c r="AC3" s="295"/>
      <c r="AD3" s="295"/>
      <c r="AE3" s="360"/>
      <c r="AF3" s="359"/>
      <c r="AG3" s="295"/>
      <c r="AH3" s="295"/>
      <c r="AI3" s="295"/>
      <c r="AJ3" s="295"/>
      <c r="AK3" s="345"/>
      <c r="AM3" s="294"/>
      <c r="AN3" s="339"/>
      <c r="AO3" s="342"/>
      <c r="AP3" s="345"/>
    </row>
    <row r="4" spans="2:42" ht="8.25" customHeight="1" x14ac:dyDescent="0.2">
      <c r="B4" s="368"/>
      <c r="C4" s="369"/>
      <c r="D4" s="369"/>
      <c r="E4" s="369"/>
      <c r="F4" s="369"/>
      <c r="G4" s="370"/>
      <c r="H4" s="359"/>
      <c r="I4" s="295"/>
      <c r="J4" s="295"/>
      <c r="K4" s="295"/>
      <c r="L4" s="295"/>
      <c r="M4" s="360"/>
      <c r="N4" s="359"/>
      <c r="O4" s="295"/>
      <c r="P4" s="295"/>
      <c r="Q4" s="295"/>
      <c r="R4" s="295"/>
      <c r="S4" s="360"/>
      <c r="T4" s="359"/>
      <c r="U4" s="295"/>
      <c r="V4" s="295"/>
      <c r="W4" s="295"/>
      <c r="X4" s="295"/>
      <c r="Y4" s="360"/>
      <c r="Z4" s="359"/>
      <c r="AA4" s="295"/>
      <c r="AB4" s="295"/>
      <c r="AC4" s="295"/>
      <c r="AD4" s="295"/>
      <c r="AE4" s="360"/>
      <c r="AF4" s="359"/>
      <c r="AG4" s="295"/>
      <c r="AH4" s="295"/>
      <c r="AI4" s="295"/>
      <c r="AJ4" s="295"/>
      <c r="AK4" s="345"/>
      <c r="AM4" s="294"/>
      <c r="AN4" s="339"/>
      <c r="AO4" s="342"/>
      <c r="AP4" s="345"/>
    </row>
    <row r="5" spans="2:42" ht="8.25" customHeight="1" thickBot="1" x14ac:dyDescent="0.25">
      <c r="B5" s="371"/>
      <c r="C5" s="372"/>
      <c r="D5" s="372"/>
      <c r="E5" s="372"/>
      <c r="F5" s="372"/>
      <c r="G5" s="373"/>
      <c r="H5" s="359"/>
      <c r="I5" s="295"/>
      <c r="J5" s="295"/>
      <c r="K5" s="295"/>
      <c r="L5" s="295"/>
      <c r="M5" s="360"/>
      <c r="N5" s="359"/>
      <c r="O5" s="295"/>
      <c r="P5" s="295"/>
      <c r="Q5" s="295"/>
      <c r="R5" s="295"/>
      <c r="S5" s="360"/>
      <c r="T5" s="359"/>
      <c r="U5" s="295"/>
      <c r="V5" s="295"/>
      <c r="W5" s="295"/>
      <c r="X5" s="295"/>
      <c r="Y5" s="360"/>
      <c r="Z5" s="359"/>
      <c r="AA5" s="295"/>
      <c r="AB5" s="295"/>
      <c r="AC5" s="295"/>
      <c r="AD5" s="295"/>
      <c r="AE5" s="360"/>
      <c r="AF5" s="359"/>
      <c r="AG5" s="295"/>
      <c r="AH5" s="295"/>
      <c r="AI5" s="295"/>
      <c r="AJ5" s="295"/>
      <c r="AK5" s="345"/>
      <c r="AM5" s="337"/>
      <c r="AN5" s="340"/>
      <c r="AO5" s="343"/>
      <c r="AP5" s="346"/>
    </row>
    <row r="6" spans="2:42" ht="8.25" customHeight="1" x14ac:dyDescent="0.2">
      <c r="B6" s="292" t="str">
        <f>Týmy!G5</f>
        <v>Sokol Kostomlaty</v>
      </c>
      <c r="C6" s="293"/>
      <c r="D6" s="293"/>
      <c r="E6" s="293"/>
      <c r="F6" s="293"/>
      <c r="G6" s="293"/>
      <c r="H6" s="328"/>
      <c r="I6" s="329"/>
      <c r="J6" s="329"/>
      <c r="K6" s="329"/>
      <c r="L6" s="329"/>
      <c r="M6" s="333"/>
      <c r="N6" s="298">
        <f>K10</f>
        <v>18</v>
      </c>
      <c r="O6" s="299"/>
      <c r="P6" s="299"/>
      <c r="Q6" s="299">
        <f>H10</f>
        <v>13</v>
      </c>
      <c r="R6" s="299"/>
      <c r="S6" s="304"/>
      <c r="T6" s="298">
        <f>K14</f>
        <v>16</v>
      </c>
      <c r="U6" s="299"/>
      <c r="V6" s="299"/>
      <c r="W6" s="299">
        <f>H14</f>
        <v>15</v>
      </c>
      <c r="X6" s="299"/>
      <c r="Y6" s="304"/>
      <c r="Z6" s="298">
        <f>K18</f>
        <v>26</v>
      </c>
      <c r="AA6" s="299"/>
      <c r="AB6" s="299"/>
      <c r="AC6" s="299">
        <f>H18</f>
        <v>5</v>
      </c>
      <c r="AD6" s="299"/>
      <c r="AE6" s="304"/>
      <c r="AF6" s="298">
        <f>K22</f>
        <v>29</v>
      </c>
      <c r="AG6" s="299"/>
      <c r="AH6" s="299"/>
      <c r="AI6" s="299">
        <f>H22</f>
        <v>2</v>
      </c>
      <c r="AJ6" s="299"/>
      <c r="AK6" s="317"/>
      <c r="AM6" s="320">
        <f xml:space="preserve"> ((H6+K6)&gt;0) + ((N6+Q6)&gt;0) + ((T6+W6)&gt;0) + ((Z6+AC6)&gt;0) + ((AF6+AI6)&gt;0)</f>
        <v>4</v>
      </c>
      <c r="AN6" s="363">
        <f>(H6&gt;K6)+(N6&gt;Q6)+(T6&gt;W6)+(Z6&gt;AC6)+(AF6&gt;AI6)</f>
        <v>4</v>
      </c>
      <c r="AO6" s="312">
        <f>SUM(H6,N6,T6,Z6,AF6)-SUM(K6,Q6,W6,AC6,AI6)</f>
        <v>54</v>
      </c>
      <c r="AP6" s="308">
        <f>SUM(I31:I46,K31:K46,M31:M46) - SUM(H31:H46,J31:J46,L31:L46)</f>
        <v>146</v>
      </c>
    </row>
    <row r="7" spans="2:42" ht="8.25" customHeight="1" x14ac:dyDescent="0.2">
      <c r="B7" s="294"/>
      <c r="C7" s="295"/>
      <c r="D7" s="295"/>
      <c r="E7" s="295"/>
      <c r="F7" s="295"/>
      <c r="G7" s="295"/>
      <c r="H7" s="330"/>
      <c r="I7" s="314"/>
      <c r="J7" s="314"/>
      <c r="K7" s="314"/>
      <c r="L7" s="314"/>
      <c r="M7" s="334"/>
      <c r="N7" s="300"/>
      <c r="O7" s="301"/>
      <c r="P7" s="301"/>
      <c r="Q7" s="301"/>
      <c r="R7" s="301"/>
      <c r="S7" s="305"/>
      <c r="T7" s="300"/>
      <c r="U7" s="301"/>
      <c r="V7" s="301"/>
      <c r="W7" s="301"/>
      <c r="X7" s="301"/>
      <c r="Y7" s="305"/>
      <c r="Z7" s="300"/>
      <c r="AA7" s="301"/>
      <c r="AB7" s="301"/>
      <c r="AC7" s="301"/>
      <c r="AD7" s="301"/>
      <c r="AE7" s="305"/>
      <c r="AF7" s="300"/>
      <c r="AG7" s="301"/>
      <c r="AH7" s="301"/>
      <c r="AI7" s="301"/>
      <c r="AJ7" s="301"/>
      <c r="AK7" s="318"/>
      <c r="AM7" s="320"/>
      <c r="AN7" s="363"/>
      <c r="AO7" s="312"/>
      <c r="AP7" s="308"/>
    </row>
    <row r="8" spans="2:42" ht="8.25" customHeight="1" x14ac:dyDescent="0.2">
      <c r="B8" s="294"/>
      <c r="C8" s="295"/>
      <c r="D8" s="295"/>
      <c r="E8" s="295"/>
      <c r="F8" s="295"/>
      <c r="G8" s="295"/>
      <c r="H8" s="330"/>
      <c r="I8" s="314"/>
      <c r="J8" s="314"/>
      <c r="K8" s="314"/>
      <c r="L8" s="314"/>
      <c r="M8" s="334"/>
      <c r="N8" s="300"/>
      <c r="O8" s="301"/>
      <c r="P8" s="301"/>
      <c r="Q8" s="301"/>
      <c r="R8" s="301"/>
      <c r="S8" s="305"/>
      <c r="T8" s="300"/>
      <c r="U8" s="301"/>
      <c r="V8" s="301"/>
      <c r="W8" s="301"/>
      <c r="X8" s="301"/>
      <c r="Y8" s="305"/>
      <c r="Z8" s="300"/>
      <c r="AA8" s="301"/>
      <c r="AB8" s="301"/>
      <c r="AC8" s="301"/>
      <c r="AD8" s="301"/>
      <c r="AE8" s="305"/>
      <c r="AF8" s="300"/>
      <c r="AG8" s="301"/>
      <c r="AH8" s="301"/>
      <c r="AI8" s="301"/>
      <c r="AJ8" s="301"/>
      <c r="AK8" s="318"/>
      <c r="AM8" s="320"/>
      <c r="AN8" s="363"/>
      <c r="AO8" s="312"/>
      <c r="AP8" s="308"/>
    </row>
    <row r="9" spans="2:42" ht="8.25" customHeight="1" thickBot="1" x14ac:dyDescent="0.25">
      <c r="B9" s="326"/>
      <c r="C9" s="327"/>
      <c r="D9" s="327"/>
      <c r="E9" s="327"/>
      <c r="F9" s="327"/>
      <c r="G9" s="327"/>
      <c r="H9" s="331"/>
      <c r="I9" s="332"/>
      <c r="J9" s="332"/>
      <c r="K9" s="332"/>
      <c r="L9" s="332"/>
      <c r="M9" s="335"/>
      <c r="N9" s="315"/>
      <c r="O9" s="316"/>
      <c r="P9" s="316"/>
      <c r="Q9" s="316"/>
      <c r="R9" s="316"/>
      <c r="S9" s="325"/>
      <c r="T9" s="315"/>
      <c r="U9" s="316"/>
      <c r="V9" s="316"/>
      <c r="W9" s="316"/>
      <c r="X9" s="316"/>
      <c r="Y9" s="325"/>
      <c r="Z9" s="315"/>
      <c r="AA9" s="316"/>
      <c r="AB9" s="316"/>
      <c r="AC9" s="316"/>
      <c r="AD9" s="316"/>
      <c r="AE9" s="325"/>
      <c r="AF9" s="315"/>
      <c r="AG9" s="316"/>
      <c r="AH9" s="316"/>
      <c r="AI9" s="316"/>
      <c r="AJ9" s="316"/>
      <c r="AK9" s="319"/>
      <c r="AM9" s="320"/>
      <c r="AN9" s="363"/>
      <c r="AO9" s="312"/>
      <c r="AP9" s="308"/>
    </row>
    <row r="10" spans="2:42" ht="8.25" customHeight="1" x14ac:dyDescent="0.2">
      <c r="B10" s="292" t="str">
        <f>Týmy!G6</f>
        <v>PC Sokol Velim</v>
      </c>
      <c r="C10" s="293"/>
      <c r="D10" s="293"/>
      <c r="E10" s="293"/>
      <c r="F10" s="293"/>
      <c r="G10" s="293"/>
      <c r="H10" s="298">
        <f>2*((H31&gt;I31)+(J31&gt;K31)+(L31&gt;M31)+(H32&gt;I32)+(J32&gt;K32)+(L32&gt;M32)) + 5*((H33&gt;I33)+(L33&gt;M33)) + 3*((H34&gt;I34)+(J34&gt;K34)+(L34&gt;M34))</f>
        <v>13</v>
      </c>
      <c r="I10" s="299"/>
      <c r="J10" s="299"/>
      <c r="K10" s="299">
        <f>2*((H31&lt;I31)+(J31&lt;K31)+(L31&lt;M31)+(H32&lt;I32)+(J32&lt;K32)+(L32&lt;M32)) + 5*((H33&lt;I33)+(L33&lt;M33)) + 3*((H34&lt;I34)+(J34&lt;K34)+(L34&lt;M34))</f>
        <v>18</v>
      </c>
      <c r="L10" s="299"/>
      <c r="M10" s="304"/>
      <c r="N10" s="314"/>
      <c r="O10" s="314"/>
      <c r="P10" s="314"/>
      <c r="Q10" s="314"/>
      <c r="R10" s="314"/>
      <c r="S10" s="314"/>
      <c r="T10" s="298">
        <f>Q14</f>
        <v>13</v>
      </c>
      <c r="U10" s="299"/>
      <c r="V10" s="299"/>
      <c r="W10" s="299">
        <f>N14</f>
        <v>18</v>
      </c>
      <c r="X10" s="299"/>
      <c r="Y10" s="304"/>
      <c r="Z10" s="298">
        <f>Q18</f>
        <v>19</v>
      </c>
      <c r="AA10" s="299"/>
      <c r="AB10" s="299"/>
      <c r="AC10" s="299">
        <f>N18</f>
        <v>12</v>
      </c>
      <c r="AD10" s="299"/>
      <c r="AE10" s="304"/>
      <c r="AF10" s="298">
        <f>Q22</f>
        <v>23</v>
      </c>
      <c r="AG10" s="299"/>
      <c r="AH10" s="299"/>
      <c r="AI10" s="299">
        <f>N22</f>
        <v>8</v>
      </c>
      <c r="AJ10" s="299"/>
      <c r="AK10" s="317"/>
      <c r="AM10" s="320">
        <f xml:space="preserve"> ((H10+K10)&gt;0) + ((N10+Q10)&gt;0) + ((T10+W10)&gt;0) + ((Z10+AC10)&gt;0) + ((AF10+AI10)&gt;0)</f>
        <v>4</v>
      </c>
      <c r="AN10" s="363">
        <f>(H10&gt;K10)+(N10&gt;Q10)+(T10&gt;W10)+(Z10&gt;AC10)+(AF10&gt;AI10)</f>
        <v>2</v>
      </c>
      <c r="AO10" s="312">
        <f>SUM(H10,N10,T10,Z10,AF10)-SUM(K10,Q10,W10,AC10,AI10)</f>
        <v>12</v>
      </c>
      <c r="AP10" s="308">
        <f>SUM(H31:H34,J31:J34,L31:L34,O35:O46,Q35:Q46,S35:S46) - SUM(I31:I34,K31:K34,M31:M34,N35:N46,P35:P46,R35:R46)</f>
        <v>47</v>
      </c>
    </row>
    <row r="11" spans="2:42" ht="8.25" customHeight="1" x14ac:dyDescent="0.2">
      <c r="B11" s="294"/>
      <c r="C11" s="295"/>
      <c r="D11" s="295"/>
      <c r="E11" s="295"/>
      <c r="F11" s="295"/>
      <c r="G11" s="295"/>
      <c r="H11" s="300"/>
      <c r="I11" s="301"/>
      <c r="J11" s="301"/>
      <c r="K11" s="301"/>
      <c r="L11" s="301"/>
      <c r="M11" s="305"/>
      <c r="N11" s="314"/>
      <c r="O11" s="314"/>
      <c r="P11" s="314"/>
      <c r="Q11" s="314"/>
      <c r="R11" s="314"/>
      <c r="S11" s="314"/>
      <c r="T11" s="300"/>
      <c r="U11" s="301"/>
      <c r="V11" s="301"/>
      <c r="W11" s="301"/>
      <c r="X11" s="301"/>
      <c r="Y11" s="305"/>
      <c r="Z11" s="300"/>
      <c r="AA11" s="301"/>
      <c r="AB11" s="301"/>
      <c r="AC11" s="301"/>
      <c r="AD11" s="301"/>
      <c r="AE11" s="305"/>
      <c r="AF11" s="300"/>
      <c r="AG11" s="301"/>
      <c r="AH11" s="301"/>
      <c r="AI11" s="301"/>
      <c r="AJ11" s="301"/>
      <c r="AK11" s="318"/>
      <c r="AM11" s="320"/>
      <c r="AN11" s="363"/>
      <c r="AO11" s="312"/>
      <c r="AP11" s="308"/>
    </row>
    <row r="12" spans="2:42" ht="8.25" customHeight="1" x14ac:dyDescent="0.2">
      <c r="B12" s="294"/>
      <c r="C12" s="295"/>
      <c r="D12" s="295"/>
      <c r="E12" s="295"/>
      <c r="F12" s="295"/>
      <c r="G12" s="295"/>
      <c r="H12" s="300"/>
      <c r="I12" s="301"/>
      <c r="J12" s="301"/>
      <c r="K12" s="301"/>
      <c r="L12" s="301"/>
      <c r="M12" s="305"/>
      <c r="N12" s="314"/>
      <c r="O12" s="314"/>
      <c r="P12" s="314"/>
      <c r="Q12" s="314"/>
      <c r="R12" s="314"/>
      <c r="S12" s="314"/>
      <c r="T12" s="300"/>
      <c r="U12" s="301"/>
      <c r="V12" s="301"/>
      <c r="W12" s="301"/>
      <c r="X12" s="301"/>
      <c r="Y12" s="305"/>
      <c r="Z12" s="300"/>
      <c r="AA12" s="301"/>
      <c r="AB12" s="301"/>
      <c r="AC12" s="301"/>
      <c r="AD12" s="301"/>
      <c r="AE12" s="305"/>
      <c r="AF12" s="300"/>
      <c r="AG12" s="301"/>
      <c r="AH12" s="301"/>
      <c r="AI12" s="301"/>
      <c r="AJ12" s="301"/>
      <c r="AK12" s="318"/>
      <c r="AM12" s="320"/>
      <c r="AN12" s="363"/>
      <c r="AO12" s="312"/>
      <c r="AP12" s="308"/>
    </row>
    <row r="13" spans="2:42" ht="8.25" customHeight="1" thickBot="1" x14ac:dyDescent="0.25">
      <c r="B13" s="326"/>
      <c r="C13" s="327"/>
      <c r="D13" s="327"/>
      <c r="E13" s="327"/>
      <c r="F13" s="327"/>
      <c r="G13" s="327"/>
      <c r="H13" s="315"/>
      <c r="I13" s="316"/>
      <c r="J13" s="316"/>
      <c r="K13" s="316"/>
      <c r="L13" s="316"/>
      <c r="M13" s="325"/>
      <c r="N13" s="314"/>
      <c r="O13" s="314"/>
      <c r="P13" s="314"/>
      <c r="Q13" s="314"/>
      <c r="R13" s="314"/>
      <c r="S13" s="314"/>
      <c r="T13" s="315"/>
      <c r="U13" s="316"/>
      <c r="V13" s="316"/>
      <c r="W13" s="316"/>
      <c r="X13" s="316"/>
      <c r="Y13" s="325"/>
      <c r="Z13" s="315"/>
      <c r="AA13" s="316"/>
      <c r="AB13" s="316"/>
      <c r="AC13" s="316"/>
      <c r="AD13" s="316"/>
      <c r="AE13" s="325"/>
      <c r="AF13" s="315"/>
      <c r="AG13" s="316"/>
      <c r="AH13" s="316"/>
      <c r="AI13" s="316"/>
      <c r="AJ13" s="316"/>
      <c r="AK13" s="319"/>
      <c r="AM13" s="320"/>
      <c r="AN13" s="363"/>
      <c r="AO13" s="312"/>
      <c r="AP13" s="308"/>
    </row>
    <row r="14" spans="2:42" ht="8.25" customHeight="1" x14ac:dyDescent="0.2">
      <c r="B14" s="292" t="str">
        <f>Týmy!G7</f>
        <v>PC Mimo Done Nymburk</v>
      </c>
      <c r="C14" s="293"/>
      <c r="D14" s="293"/>
      <c r="E14" s="293"/>
      <c r="F14" s="293"/>
      <c r="G14" s="293"/>
      <c r="H14" s="298">
        <f>2*((H35&gt;I35)+(J35&gt;K35)+(L35&gt;M35)+(H36&gt;I36)+(J36&gt;K36)+(L36&gt;M36)) + 5*((H37&gt;I37)+(L37&gt;M37)) + 3*((H38&gt;I38)+(J38&gt;K38)+(L38&gt;M38))</f>
        <v>15</v>
      </c>
      <c r="I14" s="299"/>
      <c r="J14" s="299"/>
      <c r="K14" s="299">
        <f>2*((H35&lt;I35)+(J35&lt;K35)+(L35&lt;M35)+(H36&lt;I36)+(J36&lt;K36)+(L36&lt;M36)) + 5*((H37&lt;I37)+(L37&lt;M37)) + 3*((H38&lt;I38)+(J38&lt;K38)+(L38&lt;M38))</f>
        <v>16</v>
      </c>
      <c r="L14" s="299"/>
      <c r="M14" s="304"/>
      <c r="N14" s="298">
        <f>2*((N35&gt;O35)+(P35&gt;Q35)+(R35&gt;S35)+(N36&gt;O36)+(P36&gt;Q36)+(R36&gt;S36)) + 5*((N37&gt;O37)+(R37&gt;S37)) + 3*((N38&gt;O38)+(P38&gt;Q38)+(R38&gt;S38))</f>
        <v>18</v>
      </c>
      <c r="O14" s="299"/>
      <c r="P14" s="299"/>
      <c r="Q14" s="299">
        <f>2*((N35&lt;O35)+(P35&lt;Q35)+(R35&lt;S35)+(N36&lt;O36)+(P36&lt;Q36)+(R36&lt;S36)) + 5*((N37&lt;O37)+(R37&lt;S37)) + 3*((N38&lt;O38)+(P38&lt;Q38)+(R38&lt;S38))</f>
        <v>13</v>
      </c>
      <c r="R14" s="299"/>
      <c r="S14" s="304"/>
      <c r="T14" s="314"/>
      <c r="U14" s="314"/>
      <c r="V14" s="314"/>
      <c r="W14" s="314"/>
      <c r="X14" s="314"/>
      <c r="Y14" s="314"/>
      <c r="Z14" s="298">
        <f>W18</f>
        <v>15</v>
      </c>
      <c r="AA14" s="299"/>
      <c r="AB14" s="299"/>
      <c r="AC14" s="299">
        <f>T18</f>
        <v>16</v>
      </c>
      <c r="AD14" s="299"/>
      <c r="AE14" s="304"/>
      <c r="AF14" s="298">
        <f>W22</f>
        <v>20</v>
      </c>
      <c r="AG14" s="299"/>
      <c r="AH14" s="299"/>
      <c r="AI14" s="299">
        <f>T22</f>
        <v>11</v>
      </c>
      <c r="AJ14" s="299"/>
      <c r="AK14" s="317"/>
      <c r="AM14" s="320">
        <f xml:space="preserve"> ((H14+K14)&gt;0) + ((N14+Q14)&gt;0) + ((T14+W14)&gt;0) + ((Z14+AC14)&gt;0) + ((AF14+AI14)&gt;0)</f>
        <v>4</v>
      </c>
      <c r="AN14" s="363">
        <f>(H14&gt;K14)+(N14&gt;Q14)+(T14&gt;W14)+(Z14&gt;AC14)+(AF14&gt;AI14)</f>
        <v>2</v>
      </c>
      <c r="AO14" s="312">
        <f>SUM(H14,N14,T14,Z14,AF14)-SUM(K14,Q14,W14,AC14,AI14)</f>
        <v>12</v>
      </c>
      <c r="AP14" s="308">
        <f>SUM(H35:H38,J35:J38,L35:L38,N35:N38,P35:P38,R35:R38,U39:U46,W39:W46,Y39:Y46) - SUM(I35:I38,K35:K38,M35:M38,O35:O38,Q35:Q38,S35:S38,T39:T46,V39:V46,X39:X46)</f>
        <v>-19</v>
      </c>
    </row>
    <row r="15" spans="2:42" ht="8.25" customHeight="1" x14ac:dyDescent="0.2">
      <c r="B15" s="294"/>
      <c r="C15" s="295"/>
      <c r="D15" s="295"/>
      <c r="E15" s="295"/>
      <c r="F15" s="295"/>
      <c r="G15" s="295"/>
      <c r="H15" s="300"/>
      <c r="I15" s="301"/>
      <c r="J15" s="301"/>
      <c r="K15" s="301"/>
      <c r="L15" s="301"/>
      <c r="M15" s="305"/>
      <c r="N15" s="300"/>
      <c r="O15" s="301"/>
      <c r="P15" s="301"/>
      <c r="Q15" s="301"/>
      <c r="R15" s="301"/>
      <c r="S15" s="305"/>
      <c r="T15" s="314"/>
      <c r="U15" s="314"/>
      <c r="V15" s="314"/>
      <c r="W15" s="314"/>
      <c r="X15" s="314"/>
      <c r="Y15" s="314"/>
      <c r="Z15" s="300"/>
      <c r="AA15" s="301"/>
      <c r="AB15" s="301"/>
      <c r="AC15" s="301"/>
      <c r="AD15" s="301"/>
      <c r="AE15" s="305"/>
      <c r="AF15" s="300"/>
      <c r="AG15" s="301"/>
      <c r="AH15" s="301"/>
      <c r="AI15" s="301"/>
      <c r="AJ15" s="301"/>
      <c r="AK15" s="318"/>
      <c r="AM15" s="320"/>
      <c r="AN15" s="363"/>
      <c r="AO15" s="312"/>
      <c r="AP15" s="308"/>
    </row>
    <row r="16" spans="2:42" ht="8.25" customHeight="1" x14ac:dyDescent="0.2">
      <c r="B16" s="294"/>
      <c r="C16" s="295"/>
      <c r="D16" s="295"/>
      <c r="E16" s="295"/>
      <c r="F16" s="295"/>
      <c r="G16" s="295"/>
      <c r="H16" s="300"/>
      <c r="I16" s="301"/>
      <c r="J16" s="301"/>
      <c r="K16" s="301"/>
      <c r="L16" s="301"/>
      <c r="M16" s="305"/>
      <c r="N16" s="300"/>
      <c r="O16" s="301"/>
      <c r="P16" s="301"/>
      <c r="Q16" s="301"/>
      <c r="R16" s="301"/>
      <c r="S16" s="305"/>
      <c r="T16" s="314"/>
      <c r="U16" s="314"/>
      <c r="V16" s="314"/>
      <c r="W16" s="314"/>
      <c r="X16" s="314"/>
      <c r="Y16" s="314"/>
      <c r="Z16" s="300"/>
      <c r="AA16" s="301"/>
      <c r="AB16" s="301"/>
      <c r="AC16" s="301"/>
      <c r="AD16" s="301"/>
      <c r="AE16" s="305"/>
      <c r="AF16" s="300"/>
      <c r="AG16" s="301"/>
      <c r="AH16" s="301"/>
      <c r="AI16" s="301"/>
      <c r="AJ16" s="301"/>
      <c r="AK16" s="318"/>
      <c r="AM16" s="320"/>
      <c r="AN16" s="363"/>
      <c r="AO16" s="312"/>
      <c r="AP16" s="308"/>
    </row>
    <row r="17" spans="2:42" ht="8.25" customHeight="1" thickBot="1" x14ac:dyDescent="0.25">
      <c r="B17" s="326"/>
      <c r="C17" s="327"/>
      <c r="D17" s="327"/>
      <c r="E17" s="327"/>
      <c r="F17" s="327"/>
      <c r="G17" s="327"/>
      <c r="H17" s="315"/>
      <c r="I17" s="316"/>
      <c r="J17" s="316"/>
      <c r="K17" s="316"/>
      <c r="L17" s="316"/>
      <c r="M17" s="325"/>
      <c r="N17" s="315"/>
      <c r="O17" s="316"/>
      <c r="P17" s="316"/>
      <c r="Q17" s="316"/>
      <c r="R17" s="316"/>
      <c r="S17" s="325"/>
      <c r="T17" s="314"/>
      <c r="U17" s="314"/>
      <c r="V17" s="314"/>
      <c r="W17" s="314"/>
      <c r="X17" s="314"/>
      <c r="Y17" s="314"/>
      <c r="Z17" s="315"/>
      <c r="AA17" s="316"/>
      <c r="AB17" s="316"/>
      <c r="AC17" s="316"/>
      <c r="AD17" s="316"/>
      <c r="AE17" s="325"/>
      <c r="AF17" s="315"/>
      <c r="AG17" s="316"/>
      <c r="AH17" s="316"/>
      <c r="AI17" s="316"/>
      <c r="AJ17" s="316"/>
      <c r="AK17" s="319"/>
      <c r="AM17" s="320"/>
      <c r="AN17" s="363"/>
      <c r="AO17" s="312"/>
      <c r="AP17" s="308"/>
    </row>
    <row r="18" spans="2:42" ht="8.25" customHeight="1" x14ac:dyDescent="0.2">
      <c r="B18" s="292" t="str">
        <f>Týmy!G8</f>
        <v>SPORT Kolín</v>
      </c>
      <c r="C18" s="293"/>
      <c r="D18" s="293"/>
      <c r="E18" s="293"/>
      <c r="F18" s="293"/>
      <c r="G18" s="293"/>
      <c r="H18" s="298">
        <f>2*((H39&gt;I39)+(J39&gt;K39)+(L39&gt;M39)+(H40&gt;I40)+(J40&gt;K40)+(L40&gt;M40)) + 5*((H41&gt;I41)+(L41&gt;M41)) + 3*((H42&gt;I42)+(J42&gt;K42)+(L42&gt;M42))</f>
        <v>5</v>
      </c>
      <c r="I18" s="299"/>
      <c r="J18" s="299"/>
      <c r="K18" s="299">
        <f>2*((H39&lt;I39)+(J39&lt;K39)+(L39&lt;M39)+(H40&lt;I40)+(J40&lt;K40)+(L40&lt;M40)) + 5*((H41&lt;I41)+(L41&lt;M41)) + 3*((H42&lt;I42)+(J42&lt;K42)+(L42&lt;M42))</f>
        <v>26</v>
      </c>
      <c r="L18" s="299"/>
      <c r="M18" s="304"/>
      <c r="N18" s="298">
        <f>2*((N39&gt;O39)+(P39&gt;Q39)+(R39&gt;S39)+(N40&gt;O40)+(P40&gt;Q40)+(R40&gt;S40)) + 5*((N41&gt;O41)+(R41&gt;S41)) + 3*((N42&gt;O42)+(P42&gt;Q42)+(R42&gt;S42))</f>
        <v>12</v>
      </c>
      <c r="O18" s="299"/>
      <c r="P18" s="299"/>
      <c r="Q18" s="299">
        <f>2*((N39&lt;O39)+(P39&lt;Q39)+(R39&lt;S39)+(N40&lt;O40)+(P40&lt;Q40)+(R40&lt;S40)) + 5*((N41&lt;O41)+(R41&lt;S41)) + 3*((N42&lt;O42)+(P42&lt;Q42)+(R42&lt;S42))</f>
        <v>19</v>
      </c>
      <c r="R18" s="299"/>
      <c r="S18" s="304"/>
      <c r="T18" s="298">
        <f>2*((T39&gt;U39)+(V39&gt;W39)+(X39&gt;Y39)+(T40&gt;U40)+(V40&gt;W40)+(X40&gt;Y40)) + 5*((T41&gt;U41)+(X41&gt;Y41)) + 3*((T42&gt;U42)+(V42&gt;W42)+(X42&gt;Y42))</f>
        <v>16</v>
      </c>
      <c r="U18" s="299"/>
      <c r="V18" s="299"/>
      <c r="W18" s="299">
        <f>2*((T39&lt;U39)+(V39&lt;W39)+(X39&lt;Y39)+(T40&lt;U40)+(V40&lt;W40)+(X40&lt;Y40)) + 5*((T41&lt;U41)+(X41&lt;Y41)) + 3*((T42&lt;U42)+(V42&lt;W42)+(X42&lt;Y42))</f>
        <v>15</v>
      </c>
      <c r="X18" s="299"/>
      <c r="Y18" s="304"/>
      <c r="Z18" s="314"/>
      <c r="AA18" s="314"/>
      <c r="AB18" s="314"/>
      <c r="AC18" s="314"/>
      <c r="AD18" s="314"/>
      <c r="AE18" s="314"/>
      <c r="AF18" s="298">
        <f>AC22</f>
        <v>11</v>
      </c>
      <c r="AG18" s="299"/>
      <c r="AH18" s="299"/>
      <c r="AI18" s="299">
        <f>Z22</f>
        <v>20</v>
      </c>
      <c r="AJ18" s="299"/>
      <c r="AK18" s="317"/>
      <c r="AM18" s="320">
        <f xml:space="preserve"> ((H18+K18)&gt;0) + ((N18+Q18)&gt;0) + ((T18+W18)&gt;0) + ((Z18+AC18)&gt;0) + ((AF18+AI18)&gt;0)</f>
        <v>4</v>
      </c>
      <c r="AN18" s="363">
        <f>(H18&gt;K18)+(N18&gt;Q18)+(T18&gt;W18)+(Z18&gt;AC18)+(AF18&gt;AI18)</f>
        <v>1</v>
      </c>
      <c r="AO18" s="312">
        <f>SUM(H18,N18,T18,Z18,AF18)-SUM(K18,Q18,W18,AC18,AI18)</f>
        <v>-36</v>
      </c>
      <c r="AP18" s="308">
        <f>SUM(H39:H42,J39:J42,L39:L42,N39:N42,P39:P42,R39:R42,T39:T42,V39:V42,X39:X42,AA43:AA46,AC43:AC46,AE43:AE46) - SUM(I39:I42,K39:K42,M39:M42,O39:O42,Q39:Q42,S39:S42,U39:U42,W39:W42,Y39:Y42,Z43:Z46,AB43:AB46,AD43:AD46)</f>
        <v>-70</v>
      </c>
    </row>
    <row r="19" spans="2:42" ht="8.25" customHeight="1" x14ac:dyDescent="0.2">
      <c r="B19" s="294"/>
      <c r="C19" s="295"/>
      <c r="D19" s="295"/>
      <c r="E19" s="295"/>
      <c r="F19" s="295"/>
      <c r="G19" s="295"/>
      <c r="H19" s="300"/>
      <c r="I19" s="301"/>
      <c r="J19" s="301"/>
      <c r="K19" s="301"/>
      <c r="L19" s="301"/>
      <c r="M19" s="305"/>
      <c r="N19" s="300"/>
      <c r="O19" s="301"/>
      <c r="P19" s="301"/>
      <c r="Q19" s="301"/>
      <c r="R19" s="301"/>
      <c r="S19" s="305"/>
      <c r="T19" s="300"/>
      <c r="U19" s="301"/>
      <c r="V19" s="301"/>
      <c r="W19" s="301"/>
      <c r="X19" s="301"/>
      <c r="Y19" s="305"/>
      <c r="Z19" s="314"/>
      <c r="AA19" s="314"/>
      <c r="AB19" s="314"/>
      <c r="AC19" s="314"/>
      <c r="AD19" s="314"/>
      <c r="AE19" s="314"/>
      <c r="AF19" s="300"/>
      <c r="AG19" s="301"/>
      <c r="AH19" s="301"/>
      <c r="AI19" s="301"/>
      <c r="AJ19" s="301"/>
      <c r="AK19" s="318"/>
      <c r="AM19" s="320"/>
      <c r="AN19" s="363"/>
      <c r="AO19" s="312"/>
      <c r="AP19" s="308"/>
    </row>
    <row r="20" spans="2:42" ht="8.25" customHeight="1" x14ac:dyDescent="0.2">
      <c r="B20" s="294"/>
      <c r="C20" s="295"/>
      <c r="D20" s="295"/>
      <c r="E20" s="295"/>
      <c r="F20" s="295"/>
      <c r="G20" s="295"/>
      <c r="H20" s="300"/>
      <c r="I20" s="301"/>
      <c r="J20" s="301"/>
      <c r="K20" s="301"/>
      <c r="L20" s="301"/>
      <c r="M20" s="305"/>
      <c r="N20" s="300"/>
      <c r="O20" s="301"/>
      <c r="P20" s="301"/>
      <c r="Q20" s="301"/>
      <c r="R20" s="301"/>
      <c r="S20" s="305"/>
      <c r="T20" s="300"/>
      <c r="U20" s="301"/>
      <c r="V20" s="301"/>
      <c r="W20" s="301"/>
      <c r="X20" s="301"/>
      <c r="Y20" s="305"/>
      <c r="Z20" s="314"/>
      <c r="AA20" s="314"/>
      <c r="AB20" s="314"/>
      <c r="AC20" s="314"/>
      <c r="AD20" s="314"/>
      <c r="AE20" s="314"/>
      <c r="AF20" s="300"/>
      <c r="AG20" s="301"/>
      <c r="AH20" s="301"/>
      <c r="AI20" s="301"/>
      <c r="AJ20" s="301"/>
      <c r="AK20" s="318"/>
      <c r="AM20" s="320"/>
      <c r="AN20" s="363"/>
      <c r="AO20" s="312"/>
      <c r="AP20" s="308"/>
    </row>
    <row r="21" spans="2:42" ht="8.25" customHeight="1" thickBot="1" x14ac:dyDescent="0.25">
      <c r="B21" s="326"/>
      <c r="C21" s="327"/>
      <c r="D21" s="327"/>
      <c r="E21" s="327"/>
      <c r="F21" s="327"/>
      <c r="G21" s="327"/>
      <c r="H21" s="315"/>
      <c r="I21" s="316"/>
      <c r="J21" s="316"/>
      <c r="K21" s="316"/>
      <c r="L21" s="316"/>
      <c r="M21" s="325"/>
      <c r="N21" s="315"/>
      <c r="O21" s="316"/>
      <c r="P21" s="316"/>
      <c r="Q21" s="316"/>
      <c r="R21" s="316"/>
      <c r="S21" s="325"/>
      <c r="T21" s="315"/>
      <c r="U21" s="316"/>
      <c r="V21" s="316"/>
      <c r="W21" s="316"/>
      <c r="X21" s="316"/>
      <c r="Y21" s="325"/>
      <c r="Z21" s="314"/>
      <c r="AA21" s="314"/>
      <c r="AB21" s="314"/>
      <c r="AC21" s="314"/>
      <c r="AD21" s="314"/>
      <c r="AE21" s="314"/>
      <c r="AF21" s="315"/>
      <c r="AG21" s="316"/>
      <c r="AH21" s="316"/>
      <c r="AI21" s="316"/>
      <c r="AJ21" s="316"/>
      <c r="AK21" s="319"/>
      <c r="AM21" s="320"/>
      <c r="AN21" s="363"/>
      <c r="AO21" s="312"/>
      <c r="AP21" s="308"/>
    </row>
    <row r="22" spans="2:42" ht="8.25" customHeight="1" x14ac:dyDescent="0.2">
      <c r="B22" s="292" t="str">
        <f>Týmy!G9</f>
        <v>PK Sokol Medlánky</v>
      </c>
      <c r="C22" s="293"/>
      <c r="D22" s="293"/>
      <c r="E22" s="293"/>
      <c r="F22" s="293"/>
      <c r="G22" s="293"/>
      <c r="H22" s="298">
        <f>2*((H43&gt;I43)+(J43&gt;K43)+(L43&gt;M43)+(H44&gt;I44)+(J44&gt;K44)+(L44&gt;M44)) + 5*((H45&gt;I45)+(L45&gt;M45)) + 3*((H46&gt;I46)+(J46&gt;K46)+(L46&gt;M46))</f>
        <v>2</v>
      </c>
      <c r="I22" s="299"/>
      <c r="J22" s="299"/>
      <c r="K22" s="299">
        <f>2*((H43&lt;I43)+(J43&lt;K43)+(L43&lt;M43)+(H44&lt;I44)+(J44&lt;K44)+(L44&lt;M44)) + 5*((H45&lt;I45)+(L45&lt;M45)) + 3*((H46&lt;I46)+(J46&lt;K46)+(L46&lt;M46))</f>
        <v>29</v>
      </c>
      <c r="L22" s="299"/>
      <c r="M22" s="304"/>
      <c r="N22" s="298">
        <f>2*((N43&gt;O43)+(P43&gt;Q43)+(R43&gt;S43)+(N44&gt;O44)+(P44&gt;Q44)+(R44&gt;S44)) + 5*((N45&gt;O45)+(R45&gt;S45)) + 3*((N46&gt;O46)+(P46&gt;Q46)+(R46&gt;S46))</f>
        <v>8</v>
      </c>
      <c r="O22" s="299"/>
      <c r="P22" s="299"/>
      <c r="Q22" s="299">
        <f>2*((N43&lt;O43)+(P43&lt;Q43)+(R43&lt;S43)+(N44&lt;O44)+(P44&lt;Q44)+(R44&lt;S44)) + 5*((N45&lt;O45)+(R45&lt;S45)) + 3*((N46&lt;O46)+(P46&lt;Q46)+(R46&lt;S46))</f>
        <v>23</v>
      </c>
      <c r="R22" s="299"/>
      <c r="S22" s="304"/>
      <c r="T22" s="298">
        <f>2*((T43&gt;U43)+(V43&gt;W43)+(X43&gt;Y43)+(T44&gt;U44)+(V44&gt;W44)+(X44&gt;Y44)) + 5*((T45&gt;U45)+(X45&gt;Y45)) + 3*((T46&gt;U46)+(V46&gt;W46)+(X46&gt;Y46))</f>
        <v>11</v>
      </c>
      <c r="U22" s="299"/>
      <c r="V22" s="299"/>
      <c r="W22" s="299">
        <f>2*((T43&lt;U43)+(V43&lt;W43)+(X43&lt;Y43)+(T44&lt;U44)+(V44&lt;W44)+(X44&lt;Y44)) + 5*((T45&lt;U45)+(X45&lt;Y45)) + 3*((T46&lt;U46)+(V46&lt;W46)+(X46&lt;Y46))</f>
        <v>20</v>
      </c>
      <c r="X22" s="299"/>
      <c r="Y22" s="304"/>
      <c r="Z22" s="298">
        <f>2*((Z43&gt;AA43)+(AB43&gt;AC43)+(AD43&gt;AE43)+(Z44&gt;AA44)+(AB44&gt;AC44)+(AD44&gt;AE44)) + 5*((Z45&gt;AA45)+(AD45&gt;AE45)) + 3*((Z46&gt;AA46)+(AB46&gt;AC46)+(AD46&gt;AE46))</f>
        <v>20</v>
      </c>
      <c r="AA22" s="299"/>
      <c r="AB22" s="299"/>
      <c r="AC22" s="299">
        <f>2*((Z43&lt;AA43)+(AB43&lt;AC43)+(AD43&lt;AE43)+(Z44&lt;AA44)+(AB44&lt;AC44)+(AD44&lt;AE44)) + 5*((Z45&lt;AA45)+(AD45&lt;AE45)) + 3*((Z46&lt;AA46)+(AB46&lt;AC46)+(AD46&lt;AE46))</f>
        <v>11</v>
      </c>
      <c r="AD22" s="299"/>
      <c r="AE22" s="304"/>
      <c r="AF22" s="314"/>
      <c r="AG22" s="314"/>
      <c r="AH22" s="314"/>
      <c r="AI22" s="314"/>
      <c r="AJ22" s="314"/>
      <c r="AK22" s="322"/>
      <c r="AM22" s="320">
        <f xml:space="preserve"> ((H22+K22)&gt;0) + ((N22+Q22)&gt;0) + ((T22+W22)&gt;0) + ((Z22+AC22)&gt;0) + ((AF22+AI22)&gt;0)</f>
        <v>4</v>
      </c>
      <c r="AN22" s="363">
        <f>(H22&gt;K22)+(N22&gt;Q22)+(T22&gt;W22)+(Z22&gt;AC22)+(AF22&gt;AI22)</f>
        <v>1</v>
      </c>
      <c r="AO22" s="312">
        <f>SUM(H22,N22,T22,Z22,AF22)-SUM(K22,Q22,W22,AC22,AI22)</f>
        <v>-42</v>
      </c>
      <c r="AP22" s="308">
        <f>SUM(H43:H46,J43:J46,L43:L46,N43:N46,P43:P46,R43:R46,T43:T46,V43:V46,X43:X46,Z43:Z46,AB43:AB46,AD43:AD46) - SUM(I43:I46,K43:K46,M43:M46,O43:O46,Q43:Q46,S43:S46,U43:U46,W43:W46,Y43:Y46,AA43:AA46,AC43:AC46,AE43:AE46)</f>
        <v>-104</v>
      </c>
    </row>
    <row r="23" spans="2:42" ht="8.25" customHeight="1" x14ac:dyDescent="0.2">
      <c r="B23" s="294"/>
      <c r="C23" s="295"/>
      <c r="D23" s="295"/>
      <c r="E23" s="295"/>
      <c r="F23" s="295"/>
      <c r="G23" s="295"/>
      <c r="H23" s="300"/>
      <c r="I23" s="301"/>
      <c r="J23" s="301"/>
      <c r="K23" s="301"/>
      <c r="L23" s="301"/>
      <c r="M23" s="305"/>
      <c r="N23" s="300"/>
      <c r="O23" s="301"/>
      <c r="P23" s="301"/>
      <c r="Q23" s="301"/>
      <c r="R23" s="301"/>
      <c r="S23" s="305"/>
      <c r="T23" s="300"/>
      <c r="U23" s="301"/>
      <c r="V23" s="301"/>
      <c r="W23" s="301"/>
      <c r="X23" s="301"/>
      <c r="Y23" s="305"/>
      <c r="Z23" s="300"/>
      <c r="AA23" s="301"/>
      <c r="AB23" s="301"/>
      <c r="AC23" s="301"/>
      <c r="AD23" s="301"/>
      <c r="AE23" s="305"/>
      <c r="AF23" s="314"/>
      <c r="AG23" s="314"/>
      <c r="AH23" s="314"/>
      <c r="AI23" s="314"/>
      <c r="AJ23" s="314"/>
      <c r="AK23" s="322"/>
      <c r="AM23" s="320"/>
      <c r="AN23" s="363"/>
      <c r="AO23" s="312"/>
      <c r="AP23" s="308"/>
    </row>
    <row r="24" spans="2:42" ht="8.25" customHeight="1" x14ac:dyDescent="0.2">
      <c r="B24" s="294"/>
      <c r="C24" s="295"/>
      <c r="D24" s="295"/>
      <c r="E24" s="295"/>
      <c r="F24" s="295"/>
      <c r="G24" s="295"/>
      <c r="H24" s="300"/>
      <c r="I24" s="301"/>
      <c r="J24" s="301"/>
      <c r="K24" s="301"/>
      <c r="L24" s="301"/>
      <c r="M24" s="305"/>
      <c r="N24" s="300"/>
      <c r="O24" s="301"/>
      <c r="P24" s="301"/>
      <c r="Q24" s="301"/>
      <c r="R24" s="301"/>
      <c r="S24" s="305"/>
      <c r="T24" s="300"/>
      <c r="U24" s="301"/>
      <c r="V24" s="301"/>
      <c r="W24" s="301"/>
      <c r="X24" s="301"/>
      <c r="Y24" s="305"/>
      <c r="Z24" s="300"/>
      <c r="AA24" s="301"/>
      <c r="AB24" s="301"/>
      <c r="AC24" s="301"/>
      <c r="AD24" s="301"/>
      <c r="AE24" s="305"/>
      <c r="AF24" s="314"/>
      <c r="AG24" s="314"/>
      <c r="AH24" s="314"/>
      <c r="AI24" s="314"/>
      <c r="AJ24" s="314"/>
      <c r="AK24" s="322"/>
      <c r="AM24" s="320"/>
      <c r="AN24" s="363"/>
      <c r="AO24" s="312"/>
      <c r="AP24" s="308"/>
    </row>
    <row r="25" spans="2:42" ht="8.25" customHeight="1" thickBot="1" x14ac:dyDescent="0.25">
      <c r="B25" s="296"/>
      <c r="C25" s="297"/>
      <c r="D25" s="297"/>
      <c r="E25" s="297"/>
      <c r="F25" s="297"/>
      <c r="G25" s="297"/>
      <c r="H25" s="302"/>
      <c r="I25" s="303"/>
      <c r="J25" s="303"/>
      <c r="K25" s="303"/>
      <c r="L25" s="303"/>
      <c r="M25" s="306"/>
      <c r="N25" s="302"/>
      <c r="O25" s="303"/>
      <c r="P25" s="303"/>
      <c r="Q25" s="303"/>
      <c r="R25" s="303"/>
      <c r="S25" s="306"/>
      <c r="T25" s="302"/>
      <c r="U25" s="303"/>
      <c r="V25" s="303"/>
      <c r="W25" s="303"/>
      <c r="X25" s="303"/>
      <c r="Y25" s="306"/>
      <c r="Z25" s="302"/>
      <c r="AA25" s="303"/>
      <c r="AB25" s="303"/>
      <c r="AC25" s="303"/>
      <c r="AD25" s="303"/>
      <c r="AE25" s="306"/>
      <c r="AF25" s="321"/>
      <c r="AG25" s="321"/>
      <c r="AH25" s="321"/>
      <c r="AI25" s="321"/>
      <c r="AJ25" s="321"/>
      <c r="AK25" s="323"/>
      <c r="AM25" s="320"/>
      <c r="AN25" s="363"/>
      <c r="AO25" s="312"/>
      <c r="AP25" s="308"/>
    </row>
    <row r="26" spans="2:42" ht="11.25" customHeight="1" x14ac:dyDescent="0.2">
      <c r="B26" s="187"/>
      <c r="C26" s="187"/>
      <c r="D26" s="187"/>
      <c r="E26" s="187"/>
      <c r="F26" s="187"/>
      <c r="G26" s="187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</row>
    <row r="27" spans="2:42" ht="11.25" customHeight="1" x14ac:dyDescent="0.2">
      <c r="B27" s="307"/>
      <c r="C27" s="307"/>
      <c r="D27" s="307"/>
      <c r="E27" s="307"/>
      <c r="F27" s="307"/>
      <c r="G27" s="307"/>
      <c r="H27" s="289" t="str">
        <f>B6</f>
        <v>Sokol Kostomlaty</v>
      </c>
      <c r="I27" s="289"/>
      <c r="J27" s="289"/>
      <c r="K27" s="289"/>
      <c r="L27" s="289"/>
      <c r="M27" s="289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</row>
    <row r="28" spans="2:42" ht="11.25" customHeight="1" x14ac:dyDescent="0.2">
      <c r="B28" s="307"/>
      <c r="C28" s="307"/>
      <c r="D28" s="307"/>
      <c r="E28" s="307"/>
      <c r="F28" s="307"/>
      <c r="G28" s="307"/>
      <c r="H28" s="289"/>
      <c r="I28" s="289"/>
      <c r="J28" s="289"/>
      <c r="K28" s="289"/>
      <c r="L28" s="289"/>
      <c r="M28" s="289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</row>
    <row r="29" spans="2:42" ht="11.25" customHeight="1" x14ac:dyDescent="0.2">
      <c r="B29" s="307"/>
      <c r="C29" s="307"/>
      <c r="D29" s="307"/>
      <c r="E29" s="307"/>
      <c r="F29" s="307"/>
      <c r="G29" s="307"/>
      <c r="H29" s="289"/>
      <c r="I29" s="289"/>
      <c r="J29" s="289"/>
      <c r="K29" s="289"/>
      <c r="L29" s="289"/>
      <c r="M29" s="289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</row>
    <row r="30" spans="2:42" ht="11.25" customHeight="1" thickBot="1" x14ac:dyDescent="0.25"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</row>
    <row r="31" spans="2:42" ht="11.25" customHeight="1" x14ac:dyDescent="0.2">
      <c r="B31" s="289" t="str">
        <f>B10</f>
        <v>PC Sokol Velim</v>
      </c>
      <c r="C31" s="289"/>
      <c r="D31" s="289"/>
      <c r="E31" s="289"/>
      <c r="F31" s="289"/>
      <c r="G31" s="307"/>
      <c r="H31" s="203">
        <v>7</v>
      </c>
      <c r="I31" s="202">
        <v>13</v>
      </c>
      <c r="J31" s="201">
        <v>7</v>
      </c>
      <c r="K31" s="202">
        <v>13</v>
      </c>
      <c r="L31" s="201">
        <v>10</v>
      </c>
      <c r="M31" s="200">
        <v>13</v>
      </c>
      <c r="N31" s="289" t="str">
        <f>B10</f>
        <v>PC Sokol Velim</v>
      </c>
      <c r="O31" s="289"/>
      <c r="P31" s="289"/>
      <c r="Q31" s="289"/>
      <c r="R31" s="289"/>
      <c r="S31" s="289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</row>
    <row r="32" spans="2:42" ht="11.25" customHeight="1" x14ac:dyDescent="0.2">
      <c r="B32" s="289"/>
      <c r="C32" s="289"/>
      <c r="D32" s="289"/>
      <c r="E32" s="289"/>
      <c r="F32" s="289"/>
      <c r="G32" s="307"/>
      <c r="H32" s="196">
        <v>6</v>
      </c>
      <c r="I32" s="195">
        <v>13</v>
      </c>
      <c r="J32" s="198">
        <v>11</v>
      </c>
      <c r="K32" s="199">
        <v>13</v>
      </c>
      <c r="L32" s="198">
        <v>12</v>
      </c>
      <c r="M32" s="197">
        <v>9</v>
      </c>
      <c r="N32" s="289"/>
      <c r="O32" s="289"/>
      <c r="P32" s="289"/>
      <c r="Q32" s="289"/>
      <c r="R32" s="289"/>
      <c r="S32" s="289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</row>
    <row r="33" spans="2:37" ht="11.25" customHeight="1" x14ac:dyDescent="0.2">
      <c r="B33" s="289"/>
      <c r="C33" s="289"/>
      <c r="D33" s="289"/>
      <c r="E33" s="289"/>
      <c r="F33" s="289"/>
      <c r="G33" s="307"/>
      <c r="H33" s="196">
        <v>5</v>
      </c>
      <c r="I33" s="195">
        <v>11</v>
      </c>
      <c r="J33" s="194"/>
      <c r="K33" s="195"/>
      <c r="L33" s="194">
        <v>11</v>
      </c>
      <c r="M33" s="193">
        <v>5</v>
      </c>
      <c r="N33" s="289"/>
      <c r="O33" s="289"/>
      <c r="P33" s="289"/>
      <c r="Q33" s="289"/>
      <c r="R33" s="289"/>
      <c r="S33" s="289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</row>
    <row r="34" spans="2:37" ht="11.25" customHeight="1" thickBot="1" x14ac:dyDescent="0.25">
      <c r="B34" s="289"/>
      <c r="C34" s="289"/>
      <c r="D34" s="289"/>
      <c r="E34" s="289"/>
      <c r="F34" s="289"/>
      <c r="G34" s="307"/>
      <c r="H34" s="192">
        <v>13</v>
      </c>
      <c r="I34" s="191">
        <v>5</v>
      </c>
      <c r="J34" s="190">
        <v>5</v>
      </c>
      <c r="K34" s="191">
        <v>13</v>
      </c>
      <c r="L34" s="190">
        <v>13</v>
      </c>
      <c r="M34" s="189">
        <v>5</v>
      </c>
      <c r="N34" s="290"/>
      <c r="O34" s="290"/>
      <c r="P34" s="290"/>
      <c r="Q34" s="290"/>
      <c r="R34" s="290"/>
      <c r="S34" s="290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</row>
    <row r="35" spans="2:37" ht="11.25" customHeight="1" x14ac:dyDescent="0.2">
      <c r="B35" s="289" t="str">
        <f>B14</f>
        <v>PC Mimo Done Nymburk</v>
      </c>
      <c r="C35" s="289"/>
      <c r="D35" s="289"/>
      <c r="E35" s="289"/>
      <c r="F35" s="289"/>
      <c r="G35" s="291"/>
      <c r="H35" s="203">
        <v>13</v>
      </c>
      <c r="I35" s="202">
        <v>8</v>
      </c>
      <c r="J35" s="201">
        <v>12</v>
      </c>
      <c r="K35" s="202">
        <v>13</v>
      </c>
      <c r="L35" s="201">
        <v>13</v>
      </c>
      <c r="M35" s="200">
        <v>12</v>
      </c>
      <c r="N35" s="203">
        <v>13</v>
      </c>
      <c r="O35" s="202">
        <v>7</v>
      </c>
      <c r="P35" s="201">
        <v>13</v>
      </c>
      <c r="Q35" s="202">
        <v>0</v>
      </c>
      <c r="R35" s="201">
        <v>13</v>
      </c>
      <c r="S35" s="200">
        <v>3</v>
      </c>
      <c r="T35" s="289" t="str">
        <f>B14</f>
        <v>PC Mimo Done Nymburk</v>
      </c>
      <c r="U35" s="289"/>
      <c r="V35" s="289"/>
      <c r="W35" s="289"/>
      <c r="X35" s="289"/>
      <c r="Y35" s="289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</row>
    <row r="36" spans="2:37" ht="11.25" customHeight="1" x14ac:dyDescent="0.2">
      <c r="B36" s="289"/>
      <c r="C36" s="289"/>
      <c r="D36" s="289"/>
      <c r="E36" s="289"/>
      <c r="F36" s="289"/>
      <c r="G36" s="291"/>
      <c r="H36" s="196">
        <v>4</v>
      </c>
      <c r="I36" s="195">
        <v>13</v>
      </c>
      <c r="J36" s="198">
        <v>11</v>
      </c>
      <c r="K36" s="199">
        <v>13</v>
      </c>
      <c r="L36" s="198">
        <v>5</v>
      </c>
      <c r="M36" s="197">
        <v>13</v>
      </c>
      <c r="N36" s="196">
        <v>10</v>
      </c>
      <c r="O36" s="195">
        <v>13</v>
      </c>
      <c r="P36" s="198">
        <v>13</v>
      </c>
      <c r="Q36" s="199">
        <v>11</v>
      </c>
      <c r="R36" s="198">
        <v>13</v>
      </c>
      <c r="S36" s="197">
        <v>6</v>
      </c>
      <c r="T36" s="289"/>
      <c r="U36" s="289"/>
      <c r="V36" s="289"/>
      <c r="W36" s="289"/>
      <c r="X36" s="289"/>
      <c r="Y36" s="289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</row>
    <row r="37" spans="2:37" ht="11.25" customHeight="1" x14ac:dyDescent="0.2">
      <c r="B37" s="289"/>
      <c r="C37" s="289"/>
      <c r="D37" s="289"/>
      <c r="E37" s="289"/>
      <c r="F37" s="289"/>
      <c r="G37" s="291"/>
      <c r="H37" s="196">
        <v>11</v>
      </c>
      <c r="I37" s="195">
        <v>10</v>
      </c>
      <c r="J37" s="194"/>
      <c r="K37" s="195"/>
      <c r="L37" s="194">
        <v>0</v>
      </c>
      <c r="M37" s="193">
        <v>13</v>
      </c>
      <c r="N37" s="196">
        <v>13</v>
      </c>
      <c r="O37" s="195">
        <v>12</v>
      </c>
      <c r="P37" s="194"/>
      <c r="Q37" s="195"/>
      <c r="R37" s="194">
        <v>9</v>
      </c>
      <c r="S37" s="193">
        <v>13</v>
      </c>
      <c r="T37" s="289"/>
      <c r="U37" s="289"/>
      <c r="V37" s="289"/>
      <c r="W37" s="289"/>
      <c r="X37" s="289"/>
      <c r="Y37" s="289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</row>
    <row r="38" spans="2:37" ht="11.25" customHeight="1" thickBot="1" x14ac:dyDescent="0.25">
      <c r="B38" s="289"/>
      <c r="C38" s="289"/>
      <c r="D38" s="289"/>
      <c r="E38" s="289"/>
      <c r="F38" s="289"/>
      <c r="G38" s="291"/>
      <c r="H38" s="192">
        <v>13</v>
      </c>
      <c r="I38" s="191">
        <v>11</v>
      </c>
      <c r="J38" s="190">
        <v>11</v>
      </c>
      <c r="K38" s="191">
        <v>10</v>
      </c>
      <c r="L38" s="190">
        <v>6</v>
      </c>
      <c r="M38" s="189">
        <v>13</v>
      </c>
      <c r="N38" s="192">
        <v>8</v>
      </c>
      <c r="O38" s="191">
        <v>13</v>
      </c>
      <c r="P38" s="190">
        <v>12</v>
      </c>
      <c r="Q38" s="191">
        <v>11</v>
      </c>
      <c r="R38" s="190">
        <v>0</v>
      </c>
      <c r="S38" s="189">
        <v>13</v>
      </c>
      <c r="T38" s="290"/>
      <c r="U38" s="290"/>
      <c r="V38" s="290"/>
      <c r="W38" s="290"/>
      <c r="X38" s="290"/>
      <c r="Y38" s="290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</row>
    <row r="39" spans="2:37" ht="11.25" customHeight="1" x14ac:dyDescent="0.2">
      <c r="B39" s="289" t="str">
        <f>B18</f>
        <v>SPORT Kolín</v>
      </c>
      <c r="C39" s="289"/>
      <c r="D39" s="289"/>
      <c r="E39" s="289"/>
      <c r="F39" s="289"/>
      <c r="G39" s="291"/>
      <c r="H39" s="203">
        <v>7</v>
      </c>
      <c r="I39" s="202">
        <v>13</v>
      </c>
      <c r="J39" s="201">
        <v>7</v>
      </c>
      <c r="K39" s="202">
        <v>13</v>
      </c>
      <c r="L39" s="201">
        <v>13</v>
      </c>
      <c r="M39" s="200">
        <v>11</v>
      </c>
      <c r="N39" s="203">
        <v>4</v>
      </c>
      <c r="O39" s="202">
        <v>13</v>
      </c>
      <c r="P39" s="201">
        <v>9</v>
      </c>
      <c r="Q39" s="202">
        <v>13</v>
      </c>
      <c r="R39" s="201">
        <v>13</v>
      </c>
      <c r="S39" s="200">
        <v>7</v>
      </c>
      <c r="T39" s="203">
        <v>13</v>
      </c>
      <c r="U39" s="202">
        <v>11</v>
      </c>
      <c r="V39" s="201">
        <v>13</v>
      </c>
      <c r="W39" s="202">
        <v>3</v>
      </c>
      <c r="X39" s="201">
        <v>8</v>
      </c>
      <c r="Y39" s="200">
        <v>13</v>
      </c>
      <c r="Z39" s="289" t="str">
        <f>B18</f>
        <v>SPORT Kolín</v>
      </c>
      <c r="AA39" s="289"/>
      <c r="AB39" s="289"/>
      <c r="AC39" s="289"/>
      <c r="AD39" s="289"/>
      <c r="AE39" s="289"/>
      <c r="AF39" s="188"/>
      <c r="AG39" s="188"/>
      <c r="AH39" s="188"/>
      <c r="AI39" s="188"/>
      <c r="AJ39" s="188"/>
      <c r="AK39" s="188"/>
    </row>
    <row r="40" spans="2:37" ht="11.25" customHeight="1" x14ac:dyDescent="0.2">
      <c r="B40" s="289"/>
      <c r="C40" s="289"/>
      <c r="D40" s="289"/>
      <c r="E40" s="289"/>
      <c r="F40" s="289"/>
      <c r="G40" s="291"/>
      <c r="H40" s="196">
        <v>10</v>
      </c>
      <c r="I40" s="195">
        <v>13</v>
      </c>
      <c r="J40" s="198">
        <v>7</v>
      </c>
      <c r="K40" s="199">
        <v>13</v>
      </c>
      <c r="L40" s="198">
        <v>8</v>
      </c>
      <c r="M40" s="197">
        <v>13</v>
      </c>
      <c r="N40" s="196">
        <v>13</v>
      </c>
      <c r="O40" s="195">
        <v>8</v>
      </c>
      <c r="P40" s="198">
        <v>7</v>
      </c>
      <c r="Q40" s="199">
        <v>13</v>
      </c>
      <c r="R40" s="198">
        <v>9</v>
      </c>
      <c r="S40" s="197">
        <v>13</v>
      </c>
      <c r="T40" s="196">
        <v>5</v>
      </c>
      <c r="U40" s="195">
        <v>13</v>
      </c>
      <c r="V40" s="198">
        <v>13</v>
      </c>
      <c r="W40" s="199">
        <v>5</v>
      </c>
      <c r="X40" s="198">
        <v>13</v>
      </c>
      <c r="Y40" s="197">
        <v>4</v>
      </c>
      <c r="Z40" s="289"/>
      <c r="AA40" s="289"/>
      <c r="AB40" s="289"/>
      <c r="AC40" s="289"/>
      <c r="AD40" s="289"/>
      <c r="AE40" s="289"/>
      <c r="AF40" s="188"/>
      <c r="AG40" s="188"/>
      <c r="AH40" s="188"/>
      <c r="AI40" s="188"/>
      <c r="AJ40" s="188"/>
      <c r="AK40" s="188"/>
    </row>
    <row r="41" spans="2:37" ht="11.25" customHeight="1" x14ac:dyDescent="0.2">
      <c r="B41" s="289"/>
      <c r="C41" s="289"/>
      <c r="D41" s="289"/>
      <c r="E41" s="289"/>
      <c r="F41" s="289"/>
      <c r="G41" s="291"/>
      <c r="H41" s="196">
        <v>10</v>
      </c>
      <c r="I41" s="195">
        <v>11</v>
      </c>
      <c r="J41" s="194"/>
      <c r="K41" s="195"/>
      <c r="L41" s="194">
        <v>0</v>
      </c>
      <c r="M41" s="193">
        <v>13</v>
      </c>
      <c r="N41" s="196">
        <v>11</v>
      </c>
      <c r="O41" s="195">
        <v>9</v>
      </c>
      <c r="P41" s="194"/>
      <c r="Q41" s="195"/>
      <c r="R41" s="194">
        <v>0</v>
      </c>
      <c r="S41" s="193">
        <v>13</v>
      </c>
      <c r="T41" s="196">
        <v>13</v>
      </c>
      <c r="U41" s="195">
        <v>6</v>
      </c>
      <c r="V41" s="194"/>
      <c r="W41" s="195"/>
      <c r="X41" s="194">
        <v>11</v>
      </c>
      <c r="Y41" s="193">
        <v>12</v>
      </c>
      <c r="Z41" s="289"/>
      <c r="AA41" s="289"/>
      <c r="AB41" s="289"/>
      <c r="AC41" s="289"/>
      <c r="AD41" s="289"/>
      <c r="AE41" s="289"/>
      <c r="AF41" s="188"/>
      <c r="AG41" s="188"/>
      <c r="AH41" s="188"/>
      <c r="AI41" s="188"/>
      <c r="AJ41" s="188"/>
      <c r="AK41" s="188"/>
    </row>
    <row r="42" spans="2:37" ht="11.25" customHeight="1" thickBot="1" x14ac:dyDescent="0.25">
      <c r="B42" s="289"/>
      <c r="C42" s="289"/>
      <c r="D42" s="289"/>
      <c r="E42" s="289"/>
      <c r="F42" s="289"/>
      <c r="G42" s="291"/>
      <c r="H42" s="192">
        <v>7</v>
      </c>
      <c r="I42" s="191">
        <v>13</v>
      </c>
      <c r="J42" s="190">
        <v>6</v>
      </c>
      <c r="K42" s="191">
        <v>11</v>
      </c>
      <c r="L42" s="190">
        <v>13</v>
      </c>
      <c r="M42" s="189">
        <v>11</v>
      </c>
      <c r="N42" s="192">
        <v>13</v>
      </c>
      <c r="O42" s="191">
        <v>3</v>
      </c>
      <c r="P42" s="190">
        <v>2</v>
      </c>
      <c r="Q42" s="191">
        <v>13</v>
      </c>
      <c r="R42" s="190">
        <v>7</v>
      </c>
      <c r="S42" s="189">
        <v>13</v>
      </c>
      <c r="T42" s="192">
        <v>13</v>
      </c>
      <c r="U42" s="191">
        <v>7</v>
      </c>
      <c r="V42" s="190">
        <v>9</v>
      </c>
      <c r="W42" s="191">
        <v>10</v>
      </c>
      <c r="X42" s="190">
        <v>4</v>
      </c>
      <c r="Y42" s="189">
        <v>13</v>
      </c>
      <c r="Z42" s="290"/>
      <c r="AA42" s="290"/>
      <c r="AB42" s="290"/>
      <c r="AC42" s="290"/>
      <c r="AD42" s="290"/>
      <c r="AE42" s="290"/>
      <c r="AF42" s="188"/>
      <c r="AG42" s="188"/>
      <c r="AH42" s="188"/>
      <c r="AI42" s="188"/>
      <c r="AJ42" s="188"/>
      <c r="AK42" s="188"/>
    </row>
    <row r="43" spans="2:37" ht="11.25" customHeight="1" x14ac:dyDescent="0.2">
      <c r="B43" s="289" t="str">
        <f>B22</f>
        <v>PK Sokol Medlánky</v>
      </c>
      <c r="C43" s="289"/>
      <c r="D43" s="289"/>
      <c r="E43" s="289"/>
      <c r="F43" s="289"/>
      <c r="G43" s="291"/>
      <c r="H43" s="203">
        <v>8</v>
      </c>
      <c r="I43" s="202">
        <v>13</v>
      </c>
      <c r="J43" s="201">
        <v>6</v>
      </c>
      <c r="K43" s="202">
        <v>13</v>
      </c>
      <c r="L43" s="201">
        <v>11</v>
      </c>
      <c r="M43" s="200">
        <v>13</v>
      </c>
      <c r="N43" s="203">
        <v>13</v>
      </c>
      <c r="O43" s="202">
        <v>12</v>
      </c>
      <c r="P43" s="201">
        <v>7</v>
      </c>
      <c r="Q43" s="202">
        <v>13</v>
      </c>
      <c r="R43" s="201">
        <v>13</v>
      </c>
      <c r="S43" s="200">
        <v>12</v>
      </c>
      <c r="T43" s="203">
        <v>13</v>
      </c>
      <c r="U43" s="202">
        <v>5</v>
      </c>
      <c r="V43" s="201">
        <v>13</v>
      </c>
      <c r="W43" s="202">
        <v>9</v>
      </c>
      <c r="X43" s="201">
        <v>7</v>
      </c>
      <c r="Y43" s="200">
        <v>13</v>
      </c>
      <c r="Z43" s="203">
        <v>13</v>
      </c>
      <c r="AA43" s="202">
        <v>11</v>
      </c>
      <c r="AB43" s="201">
        <v>8</v>
      </c>
      <c r="AC43" s="202">
        <v>13</v>
      </c>
      <c r="AD43" s="201">
        <v>11</v>
      </c>
      <c r="AE43" s="200">
        <v>13</v>
      </c>
      <c r="AF43" s="289"/>
      <c r="AG43" s="289"/>
      <c r="AH43" s="289"/>
      <c r="AI43" s="289"/>
      <c r="AJ43" s="289"/>
      <c r="AK43" s="289"/>
    </row>
    <row r="44" spans="2:37" ht="11.25" customHeight="1" x14ac:dyDescent="0.2">
      <c r="B44" s="289"/>
      <c r="C44" s="289"/>
      <c r="D44" s="289"/>
      <c r="E44" s="289"/>
      <c r="F44" s="289"/>
      <c r="G44" s="291"/>
      <c r="H44" s="196">
        <v>9</v>
      </c>
      <c r="I44" s="195">
        <v>13</v>
      </c>
      <c r="J44" s="198">
        <v>13</v>
      </c>
      <c r="K44" s="199">
        <v>10</v>
      </c>
      <c r="L44" s="198">
        <v>2</v>
      </c>
      <c r="M44" s="197">
        <v>13</v>
      </c>
      <c r="N44" s="196">
        <v>13</v>
      </c>
      <c r="O44" s="195">
        <v>11</v>
      </c>
      <c r="P44" s="198">
        <v>13</v>
      </c>
      <c r="Q44" s="199">
        <v>6</v>
      </c>
      <c r="R44" s="198">
        <v>6</v>
      </c>
      <c r="S44" s="197">
        <v>13</v>
      </c>
      <c r="T44" s="196">
        <v>13</v>
      </c>
      <c r="U44" s="195">
        <v>12</v>
      </c>
      <c r="V44" s="198">
        <v>3</v>
      </c>
      <c r="W44" s="199">
        <v>13</v>
      </c>
      <c r="X44" s="198">
        <v>13</v>
      </c>
      <c r="Y44" s="197">
        <v>11</v>
      </c>
      <c r="Z44" s="196">
        <v>6</v>
      </c>
      <c r="AA44" s="195">
        <v>13</v>
      </c>
      <c r="AB44" s="198">
        <v>10</v>
      </c>
      <c r="AC44" s="199">
        <v>13</v>
      </c>
      <c r="AD44" s="198">
        <v>13</v>
      </c>
      <c r="AE44" s="197">
        <v>7</v>
      </c>
      <c r="AF44" s="289"/>
      <c r="AG44" s="289"/>
      <c r="AH44" s="289"/>
      <c r="AI44" s="289"/>
      <c r="AJ44" s="289"/>
      <c r="AK44" s="289"/>
    </row>
    <row r="45" spans="2:37" ht="11.25" customHeight="1" x14ac:dyDescent="0.2">
      <c r="B45" s="289"/>
      <c r="C45" s="289"/>
      <c r="D45" s="289"/>
      <c r="E45" s="289"/>
      <c r="F45" s="289"/>
      <c r="G45" s="291"/>
      <c r="H45" s="196">
        <v>9</v>
      </c>
      <c r="I45" s="195">
        <v>10</v>
      </c>
      <c r="J45" s="194"/>
      <c r="K45" s="195"/>
      <c r="L45" s="194">
        <v>7</v>
      </c>
      <c r="M45" s="193">
        <v>13</v>
      </c>
      <c r="N45" s="196">
        <v>3</v>
      </c>
      <c r="O45" s="195">
        <v>13</v>
      </c>
      <c r="P45" s="194"/>
      <c r="Q45" s="195"/>
      <c r="R45" s="194">
        <v>3</v>
      </c>
      <c r="S45" s="193">
        <v>13</v>
      </c>
      <c r="T45" s="196">
        <v>5</v>
      </c>
      <c r="U45" s="195">
        <v>8</v>
      </c>
      <c r="V45" s="194"/>
      <c r="W45" s="195"/>
      <c r="X45" s="194">
        <v>4</v>
      </c>
      <c r="Y45" s="193">
        <v>13</v>
      </c>
      <c r="Z45" s="196">
        <v>13</v>
      </c>
      <c r="AA45" s="195">
        <v>4</v>
      </c>
      <c r="AB45" s="194"/>
      <c r="AC45" s="195"/>
      <c r="AD45" s="194">
        <v>13</v>
      </c>
      <c r="AE45" s="193">
        <v>4</v>
      </c>
      <c r="AF45" s="289"/>
      <c r="AG45" s="289"/>
      <c r="AH45" s="289"/>
      <c r="AI45" s="289"/>
      <c r="AJ45" s="289"/>
      <c r="AK45" s="289"/>
    </row>
    <row r="46" spans="2:37" ht="11.25" customHeight="1" thickBot="1" x14ac:dyDescent="0.25">
      <c r="B46" s="289"/>
      <c r="C46" s="289"/>
      <c r="D46" s="289"/>
      <c r="E46" s="289"/>
      <c r="F46" s="289"/>
      <c r="G46" s="291"/>
      <c r="H46" s="192">
        <v>7</v>
      </c>
      <c r="I46" s="191">
        <v>11</v>
      </c>
      <c r="J46" s="190">
        <v>2</v>
      </c>
      <c r="K46" s="191">
        <v>13</v>
      </c>
      <c r="L46" s="190">
        <v>5</v>
      </c>
      <c r="M46" s="189">
        <v>13</v>
      </c>
      <c r="N46" s="192">
        <v>1</v>
      </c>
      <c r="O46" s="191">
        <v>13</v>
      </c>
      <c r="P46" s="190">
        <v>4</v>
      </c>
      <c r="Q46" s="191">
        <v>13</v>
      </c>
      <c r="R46" s="190">
        <v>10</v>
      </c>
      <c r="S46" s="189">
        <v>12</v>
      </c>
      <c r="T46" s="192">
        <v>5</v>
      </c>
      <c r="U46" s="191">
        <v>11</v>
      </c>
      <c r="V46" s="190">
        <v>12</v>
      </c>
      <c r="W46" s="191">
        <v>6</v>
      </c>
      <c r="X46" s="190">
        <v>11</v>
      </c>
      <c r="Y46" s="189">
        <v>12</v>
      </c>
      <c r="Z46" s="192">
        <v>13</v>
      </c>
      <c r="AA46" s="191">
        <v>5</v>
      </c>
      <c r="AB46" s="190">
        <v>3</v>
      </c>
      <c r="AC46" s="191">
        <v>13</v>
      </c>
      <c r="AD46" s="190">
        <v>13</v>
      </c>
      <c r="AE46" s="189">
        <v>9</v>
      </c>
      <c r="AF46" s="307"/>
      <c r="AG46" s="307"/>
      <c r="AH46" s="307"/>
      <c r="AI46" s="307"/>
      <c r="AJ46" s="307"/>
      <c r="AK46" s="307"/>
    </row>
    <row r="47" spans="2:37" ht="11.25" customHeight="1" x14ac:dyDescent="0.2">
      <c r="B47" s="187"/>
      <c r="C47" s="187"/>
      <c r="D47" s="187"/>
      <c r="E47" s="187"/>
      <c r="F47" s="187"/>
      <c r="G47" s="187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8"/>
      <c r="AG47" s="188"/>
      <c r="AH47" s="188"/>
      <c r="AI47" s="188"/>
      <c r="AJ47" s="188"/>
      <c r="AK47" s="188"/>
    </row>
    <row r="48" spans="2:37" ht="11.25" customHeight="1" x14ac:dyDescent="0.2"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</row>
    <row r="49" spans="2:37" ht="11.25" customHeight="1" x14ac:dyDescent="0.2"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</row>
    <row r="50" spans="2:37" ht="11.25" customHeight="1" x14ac:dyDescent="0.2"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</row>
    <row r="51" spans="2:37" ht="11.25" customHeight="1" x14ac:dyDescent="0.2"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</row>
    <row r="52" spans="2:37" ht="11.25" customHeight="1" x14ac:dyDescent="0.2"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</row>
    <row r="53" spans="2:37" ht="11.25" customHeight="1" x14ac:dyDescent="0.2"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</row>
    <row r="54" spans="2:37" ht="11.25" customHeight="1" x14ac:dyDescent="0.2"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</row>
    <row r="55" spans="2:37" ht="11.25" customHeight="1" x14ac:dyDescent="0.2"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</row>
    <row r="56" spans="2:37" ht="11.25" customHeight="1" x14ac:dyDescent="0.2"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</row>
    <row r="57" spans="2:37" ht="11.25" customHeight="1" x14ac:dyDescent="0.2"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</row>
    <row r="58" spans="2:37" ht="11.25" customHeight="1" x14ac:dyDescent="0.2"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</row>
    <row r="59" spans="2:37" ht="11.25" customHeight="1" x14ac:dyDescent="0.2"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</row>
    <row r="60" spans="2:37" ht="11.25" customHeight="1" x14ac:dyDescent="0.2"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</row>
    <row r="61" spans="2:37" ht="11.25" customHeight="1" x14ac:dyDescent="0.2"/>
    <row r="62" spans="2:37" ht="11.25" customHeight="1" x14ac:dyDescent="0.2"/>
    <row r="63" spans="2:37" ht="11.25" customHeight="1" x14ac:dyDescent="0.2"/>
    <row r="64" spans="2:37" ht="11.25" customHeight="1" x14ac:dyDescent="0.2"/>
    <row r="65" ht="11.25" customHeight="1" x14ac:dyDescent="0.2"/>
    <row r="66" ht="11.25" customHeight="1" x14ac:dyDescent="0.2"/>
    <row r="67" ht="11.25" customHeight="1" x14ac:dyDescent="0.2"/>
  </sheetData>
  <mergeCells count="95">
    <mergeCell ref="AO2:AO5"/>
    <mergeCell ref="AP2:AP5"/>
    <mergeCell ref="B6:G9"/>
    <mergeCell ref="H6:J9"/>
    <mergeCell ref="K6:M9"/>
    <mergeCell ref="N6:P9"/>
    <mergeCell ref="Q6:S9"/>
    <mergeCell ref="B2:G5"/>
    <mergeCell ref="H2:M5"/>
    <mergeCell ref="N2:S5"/>
    <mergeCell ref="T2:Y5"/>
    <mergeCell ref="Z2:AE5"/>
    <mergeCell ref="AF2:AK5"/>
    <mergeCell ref="AM2:AM5"/>
    <mergeCell ref="AN2:AN5"/>
    <mergeCell ref="AI6:AK9"/>
    <mergeCell ref="AM6:AM9"/>
    <mergeCell ref="AN6:AN9"/>
    <mergeCell ref="AO6:AO9"/>
    <mergeCell ref="AP6:AP9"/>
    <mergeCell ref="T6:V9"/>
    <mergeCell ref="W6:Y9"/>
    <mergeCell ref="Z6:AB9"/>
    <mergeCell ref="AC6:AE9"/>
    <mergeCell ref="AF6:AH9"/>
    <mergeCell ref="AP14:AP17"/>
    <mergeCell ref="Z10:AB13"/>
    <mergeCell ref="AC10:AE13"/>
    <mergeCell ref="AF10:AH13"/>
    <mergeCell ref="AP10:AP13"/>
    <mergeCell ref="AI10:AK13"/>
    <mergeCell ref="B10:G13"/>
    <mergeCell ref="H10:J13"/>
    <mergeCell ref="K10:M13"/>
    <mergeCell ref="N10:P13"/>
    <mergeCell ref="Q10:S13"/>
    <mergeCell ref="B14:G17"/>
    <mergeCell ref="H14:J17"/>
    <mergeCell ref="K14:M17"/>
    <mergeCell ref="N14:P17"/>
    <mergeCell ref="Q14:S17"/>
    <mergeCell ref="T14:V17"/>
    <mergeCell ref="W14:Y17"/>
    <mergeCell ref="AM10:AM13"/>
    <mergeCell ref="AN10:AN13"/>
    <mergeCell ref="AO10:AO13"/>
    <mergeCell ref="Z14:AB17"/>
    <mergeCell ref="AC14:AE17"/>
    <mergeCell ref="AF14:AH17"/>
    <mergeCell ref="AI14:AK17"/>
    <mergeCell ref="AN14:AN17"/>
    <mergeCell ref="AO14:AO17"/>
    <mergeCell ref="T10:V13"/>
    <mergeCell ref="W10:Y13"/>
    <mergeCell ref="AM18:AM21"/>
    <mergeCell ref="AC18:AE21"/>
    <mergeCell ref="AF18:AH21"/>
    <mergeCell ref="AI18:AK21"/>
    <mergeCell ref="AM14:AM17"/>
    <mergeCell ref="AN22:AN25"/>
    <mergeCell ref="AO22:AO25"/>
    <mergeCell ref="AP22:AP25"/>
    <mergeCell ref="B18:G21"/>
    <mergeCell ref="H18:J21"/>
    <mergeCell ref="K18:M21"/>
    <mergeCell ref="N18:P21"/>
    <mergeCell ref="Q18:S21"/>
    <mergeCell ref="T18:V21"/>
    <mergeCell ref="AN18:AN21"/>
    <mergeCell ref="AO18:AO21"/>
    <mergeCell ref="AP18:AP21"/>
    <mergeCell ref="B22:G25"/>
    <mergeCell ref="H22:J25"/>
    <mergeCell ref="K22:M25"/>
    <mergeCell ref="N22:P25"/>
    <mergeCell ref="W18:Y21"/>
    <mergeCell ref="Z18:AB21"/>
    <mergeCell ref="T22:V25"/>
    <mergeCell ref="W22:Y25"/>
    <mergeCell ref="Z22:AB25"/>
    <mergeCell ref="AC22:AE25"/>
    <mergeCell ref="AF22:AH25"/>
    <mergeCell ref="AI22:AK25"/>
    <mergeCell ref="AM22:AM25"/>
    <mergeCell ref="B27:G30"/>
    <mergeCell ref="H27:M30"/>
    <mergeCell ref="Q22:S25"/>
    <mergeCell ref="B43:G46"/>
    <mergeCell ref="AF43:AK46"/>
    <mergeCell ref="B31:G34"/>
    <mergeCell ref="N31:S34"/>
    <mergeCell ref="B35:G38"/>
    <mergeCell ref="T35:Y38"/>
    <mergeCell ref="B39:G42"/>
    <mergeCell ref="Z39:AE42"/>
  </mergeCells>
  <conditionalFormatting sqref="H6:AK25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orientation="portrait" verticalDpi="0" r:id="rId1"/>
  <ignoredErrors>
    <ignoredError sqref="K14:Y25 Z22" formula="1"/>
    <ignoredError sqref="AP10:AP2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58ED5"/>
  </sheetPr>
  <dimension ref="B1:I28"/>
  <sheetViews>
    <sheetView showGridLines="0" zoomScale="74" zoomScaleNormal="74" workbookViewId="0"/>
  </sheetViews>
  <sheetFormatPr defaultRowHeight="12.75" x14ac:dyDescent="0.2"/>
  <cols>
    <col min="1" max="1" width="4.85546875" customWidth="1"/>
    <col min="2" max="2" width="7.140625" style="49" customWidth="1"/>
    <col min="3" max="3" width="19.28515625" style="50" customWidth="1"/>
    <col min="4" max="4" width="3.5703125" style="49" bestFit="1" customWidth="1"/>
    <col min="5" max="5" width="19.28515625" style="50" customWidth="1"/>
    <col min="6" max="6" width="7.42578125" customWidth="1"/>
    <col min="7" max="7" width="19" style="50" customWidth="1"/>
    <col min="8" max="8" width="3.5703125" style="49" bestFit="1" customWidth="1"/>
    <col min="9" max="9" width="19.5703125" style="50" customWidth="1"/>
    <col min="10" max="1024" width="8.7109375" customWidth="1"/>
  </cols>
  <sheetData>
    <row r="1" spans="2:9" ht="6" customHeight="1" x14ac:dyDescent="0.2"/>
    <row r="2" spans="2:9" ht="12.75" customHeight="1" x14ac:dyDescent="0.2">
      <c r="C2" s="376" t="s">
        <v>12</v>
      </c>
      <c r="D2" s="376"/>
      <c r="E2" s="376"/>
      <c r="F2" s="376"/>
      <c r="G2" s="376"/>
      <c r="H2" s="376"/>
      <c r="I2" s="376"/>
    </row>
    <row r="3" spans="2:9" ht="12.75" customHeight="1" x14ac:dyDescent="0.2">
      <c r="C3" s="376"/>
      <c r="D3" s="376"/>
      <c r="E3" s="376"/>
      <c r="F3" s="376"/>
      <c r="G3" s="376"/>
      <c r="H3" s="376"/>
      <c r="I3" s="376"/>
    </row>
    <row r="4" spans="2:9" ht="6" customHeight="1" thickBot="1" x14ac:dyDescent="0.25"/>
    <row r="5" spans="2:9" x14ac:dyDescent="0.2">
      <c r="B5" s="220" t="s">
        <v>67</v>
      </c>
      <c r="C5" s="51" t="s">
        <v>68</v>
      </c>
      <c r="D5" s="374" t="s">
        <v>10</v>
      </c>
      <c r="E5" s="374"/>
      <c r="F5" s="55"/>
      <c r="G5" s="51" t="s">
        <v>68</v>
      </c>
      <c r="H5" s="374" t="s">
        <v>184</v>
      </c>
      <c r="I5" s="375"/>
    </row>
    <row r="6" spans="2:9" x14ac:dyDescent="0.2">
      <c r="B6" s="221">
        <v>0.375</v>
      </c>
      <c r="C6" s="215" t="s">
        <v>10</v>
      </c>
      <c r="D6" s="53" t="s">
        <v>69</v>
      </c>
      <c r="E6" s="215" t="s">
        <v>4</v>
      </c>
      <c r="F6" s="52">
        <v>0.375</v>
      </c>
      <c r="G6" s="215" t="s">
        <v>167</v>
      </c>
      <c r="H6" s="53" t="s">
        <v>69</v>
      </c>
      <c r="I6" s="228" t="s">
        <v>166</v>
      </c>
    </row>
    <row r="7" spans="2:9" x14ac:dyDescent="0.2">
      <c r="B7" s="221"/>
      <c r="C7" s="57"/>
      <c r="D7" s="57"/>
      <c r="E7" s="57"/>
      <c r="F7" s="52"/>
      <c r="G7" s="57"/>
      <c r="H7" s="57"/>
      <c r="I7" s="231"/>
    </row>
    <row r="8" spans="2:9" x14ac:dyDescent="0.2">
      <c r="B8" s="221"/>
      <c r="C8" s="58" t="s">
        <v>68</v>
      </c>
      <c r="D8" s="377" t="s">
        <v>6</v>
      </c>
      <c r="E8" s="377"/>
      <c r="F8" s="52"/>
      <c r="G8" s="58" t="s">
        <v>68</v>
      </c>
      <c r="H8" s="377" t="s">
        <v>152</v>
      </c>
      <c r="I8" s="378"/>
    </row>
    <row r="9" spans="2:9" ht="13.5" thickBot="1" x14ac:dyDescent="0.25">
      <c r="B9" s="222">
        <v>0.375</v>
      </c>
      <c r="C9" s="229" t="s">
        <v>6</v>
      </c>
      <c r="D9" s="224" t="s">
        <v>69</v>
      </c>
      <c r="E9" s="229" t="s">
        <v>145</v>
      </c>
      <c r="F9" s="152">
        <v>0.375</v>
      </c>
      <c r="G9" s="229" t="s">
        <v>152</v>
      </c>
      <c r="H9" s="224" t="s">
        <v>69</v>
      </c>
      <c r="I9" s="230" t="s">
        <v>71</v>
      </c>
    </row>
    <row r="10" spans="2:9" ht="13.5" thickBot="1" x14ac:dyDescent="0.25">
      <c r="B10" s="39"/>
      <c r="C10" s="54"/>
      <c r="D10" s="39"/>
      <c r="E10" s="54"/>
      <c r="F10" s="38"/>
      <c r="G10" s="54"/>
      <c r="H10" s="39"/>
      <c r="I10" s="54"/>
    </row>
    <row r="11" spans="2:9" x14ac:dyDescent="0.2">
      <c r="B11" s="220" t="s">
        <v>73</v>
      </c>
      <c r="C11" s="51" t="s">
        <v>68</v>
      </c>
      <c r="D11" s="374" t="s">
        <v>71</v>
      </c>
      <c r="E11" s="374"/>
      <c r="F11" s="55"/>
      <c r="G11" s="51" t="s">
        <v>68</v>
      </c>
      <c r="H11" s="374" t="s">
        <v>6</v>
      </c>
      <c r="I11" s="375"/>
    </row>
    <row r="12" spans="2:9" x14ac:dyDescent="0.2">
      <c r="B12" s="221">
        <v>0.375</v>
      </c>
      <c r="C12" s="215" t="s">
        <v>71</v>
      </c>
      <c r="D12" s="53" t="s">
        <v>69</v>
      </c>
      <c r="E12" s="215" t="s">
        <v>167</v>
      </c>
      <c r="F12" s="225">
        <v>0.375</v>
      </c>
      <c r="G12" s="215" t="s">
        <v>6</v>
      </c>
      <c r="H12" s="53" t="s">
        <v>69</v>
      </c>
      <c r="I12" s="228" t="s">
        <v>10</v>
      </c>
    </row>
    <row r="13" spans="2:9" x14ac:dyDescent="0.2">
      <c r="B13" s="221">
        <v>0.375</v>
      </c>
      <c r="C13" s="215" t="s">
        <v>145</v>
      </c>
      <c r="D13" s="53" t="s">
        <v>69</v>
      </c>
      <c r="E13" s="215" t="s">
        <v>4</v>
      </c>
      <c r="F13" s="225">
        <v>0.375</v>
      </c>
      <c r="G13" s="215" t="s">
        <v>152</v>
      </c>
      <c r="H13" s="53" t="s">
        <v>69</v>
      </c>
      <c r="I13" s="228" t="s">
        <v>166</v>
      </c>
    </row>
    <row r="14" spans="2:9" x14ac:dyDescent="0.2">
      <c r="B14" s="221">
        <v>0.58333333333333304</v>
      </c>
      <c r="C14" s="215" t="s">
        <v>71</v>
      </c>
      <c r="D14" s="53" t="s">
        <v>69</v>
      </c>
      <c r="E14" s="215" t="s">
        <v>145</v>
      </c>
      <c r="F14" s="225">
        <v>0.58333333333333304</v>
      </c>
      <c r="G14" s="215" t="s">
        <v>6</v>
      </c>
      <c r="H14" s="53" t="s">
        <v>69</v>
      </c>
      <c r="I14" s="228" t="s">
        <v>166</v>
      </c>
    </row>
    <row r="15" spans="2:9" ht="13.5" thickBot="1" x14ac:dyDescent="0.25">
      <c r="B15" s="222">
        <v>0.58333333333333304</v>
      </c>
      <c r="C15" s="229" t="s">
        <v>4</v>
      </c>
      <c r="D15" s="224" t="s">
        <v>69</v>
      </c>
      <c r="E15" s="229" t="s">
        <v>167</v>
      </c>
      <c r="F15" s="226">
        <v>0.58333333333333304</v>
      </c>
      <c r="G15" s="229" t="s">
        <v>152</v>
      </c>
      <c r="H15" s="224" t="s">
        <v>69</v>
      </c>
      <c r="I15" s="230" t="s">
        <v>10</v>
      </c>
    </row>
    <row r="16" spans="2:9" ht="13.5" thickBot="1" x14ac:dyDescent="0.25">
      <c r="B16"/>
      <c r="C16"/>
      <c r="D16"/>
      <c r="E16"/>
      <c r="G16"/>
      <c r="H16"/>
      <c r="I16"/>
    </row>
    <row r="17" spans="2:9" x14ac:dyDescent="0.2">
      <c r="B17" s="220" t="s">
        <v>74</v>
      </c>
      <c r="C17" s="51" t="s">
        <v>68</v>
      </c>
      <c r="D17" s="374" t="s">
        <v>4</v>
      </c>
      <c r="E17" s="374"/>
      <c r="F17" s="55"/>
      <c r="G17" s="51" t="s">
        <v>68</v>
      </c>
      <c r="H17" s="374" t="s">
        <v>193</v>
      </c>
      <c r="I17" s="375"/>
    </row>
    <row r="18" spans="2:9" x14ac:dyDescent="0.2">
      <c r="B18" s="221">
        <v>0.375</v>
      </c>
      <c r="C18" s="207" t="s">
        <v>4</v>
      </c>
      <c r="D18" s="53" t="s">
        <v>69</v>
      </c>
      <c r="E18" s="215" t="s">
        <v>152</v>
      </c>
      <c r="F18" s="225">
        <v>0.375</v>
      </c>
      <c r="G18" s="215" t="s">
        <v>145</v>
      </c>
      <c r="H18" s="53" t="s">
        <v>69</v>
      </c>
      <c r="I18" s="228" t="s">
        <v>166</v>
      </c>
    </row>
    <row r="19" spans="2:9" x14ac:dyDescent="0.2">
      <c r="B19" s="221">
        <v>0.375</v>
      </c>
      <c r="C19" s="215" t="s">
        <v>6</v>
      </c>
      <c r="D19" s="53" t="s">
        <v>69</v>
      </c>
      <c r="E19" s="215" t="s">
        <v>71</v>
      </c>
      <c r="F19" s="225">
        <v>0.375</v>
      </c>
      <c r="G19" s="215" t="s">
        <v>167</v>
      </c>
      <c r="H19" s="53" t="s">
        <v>69</v>
      </c>
      <c r="I19" s="228" t="s">
        <v>10</v>
      </c>
    </row>
    <row r="20" spans="2:9" x14ac:dyDescent="0.2">
      <c r="B20" s="221">
        <v>0.58333333333333304</v>
      </c>
      <c r="C20" s="215" t="s">
        <v>4</v>
      </c>
      <c r="D20" s="53" t="s">
        <v>69</v>
      </c>
      <c r="E20" s="215" t="s">
        <v>71</v>
      </c>
      <c r="F20" s="225">
        <v>0.58333333333333304</v>
      </c>
      <c r="G20" s="215" t="s">
        <v>145</v>
      </c>
      <c r="H20" s="53" t="s">
        <v>69</v>
      </c>
      <c r="I20" s="228" t="s">
        <v>167</v>
      </c>
    </row>
    <row r="21" spans="2:9" ht="13.5" thickBot="1" x14ac:dyDescent="0.25">
      <c r="B21" s="222">
        <v>0.58333333333333304</v>
      </c>
      <c r="C21" s="229" t="s">
        <v>6</v>
      </c>
      <c r="D21" s="224" t="s">
        <v>69</v>
      </c>
      <c r="E21" s="229" t="s">
        <v>152</v>
      </c>
      <c r="F21" s="226">
        <v>0.58333333333333304</v>
      </c>
      <c r="G21" s="229" t="s">
        <v>166</v>
      </c>
      <c r="H21" s="224" t="s">
        <v>69</v>
      </c>
      <c r="I21" s="230" t="s">
        <v>10</v>
      </c>
    </row>
    <row r="22" spans="2:9" ht="13.5" thickBot="1" x14ac:dyDescent="0.25">
      <c r="B22" s="39"/>
      <c r="C22" s="54"/>
      <c r="D22" s="39"/>
      <c r="E22" s="54"/>
      <c r="F22" s="38"/>
      <c r="G22" s="54"/>
      <c r="H22" s="39"/>
      <c r="I22" s="54"/>
    </row>
    <row r="23" spans="2:9" x14ac:dyDescent="0.2">
      <c r="B23" s="220" t="s">
        <v>82</v>
      </c>
      <c r="C23" s="51" t="s">
        <v>68</v>
      </c>
      <c r="D23" s="374" t="s">
        <v>184</v>
      </c>
      <c r="E23" s="374"/>
      <c r="F23" s="55"/>
      <c r="G23" s="153"/>
      <c r="H23" s="153"/>
      <c r="I23" s="154"/>
    </row>
    <row r="24" spans="2:9" x14ac:dyDescent="0.2">
      <c r="B24" s="221">
        <v>0.375</v>
      </c>
      <c r="C24" s="215" t="s">
        <v>167</v>
      </c>
      <c r="D24" s="53" t="s">
        <v>69</v>
      </c>
      <c r="E24" s="215" t="s">
        <v>152</v>
      </c>
      <c r="F24" s="52">
        <v>0.375</v>
      </c>
      <c r="G24" s="207" t="s">
        <v>166</v>
      </c>
      <c r="H24" s="53" t="s">
        <v>69</v>
      </c>
      <c r="I24" s="56" t="s">
        <v>71</v>
      </c>
    </row>
    <row r="25" spans="2:9" x14ac:dyDescent="0.2">
      <c r="B25" s="221">
        <v>0.375</v>
      </c>
      <c r="C25" s="215" t="s">
        <v>145</v>
      </c>
      <c r="D25" s="53" t="s">
        <v>69</v>
      </c>
      <c r="E25" s="207" t="s">
        <v>10</v>
      </c>
      <c r="F25" s="52">
        <v>0.375</v>
      </c>
      <c r="G25" s="215" t="s">
        <v>6</v>
      </c>
      <c r="H25" s="53" t="s">
        <v>69</v>
      </c>
      <c r="I25" s="56" t="s">
        <v>4</v>
      </c>
    </row>
    <row r="26" spans="2:9" x14ac:dyDescent="0.2">
      <c r="B26" s="221">
        <v>0.58333333333333304</v>
      </c>
      <c r="C26" s="215" t="s">
        <v>167</v>
      </c>
      <c r="D26" s="53" t="s">
        <v>69</v>
      </c>
      <c r="E26" s="215" t="s">
        <v>6</v>
      </c>
      <c r="F26" s="52">
        <v>0.58333333333333304</v>
      </c>
      <c r="G26" s="215" t="s">
        <v>166</v>
      </c>
      <c r="H26" s="53" t="s">
        <v>69</v>
      </c>
      <c r="I26" s="228" t="s">
        <v>4</v>
      </c>
    </row>
    <row r="27" spans="2:9" ht="13.5" thickBot="1" x14ac:dyDescent="0.25">
      <c r="B27" s="222">
        <v>0.58333333333333304</v>
      </c>
      <c r="C27" s="223" t="s">
        <v>145</v>
      </c>
      <c r="D27" s="224" t="s">
        <v>69</v>
      </c>
      <c r="E27" s="223" t="s">
        <v>152</v>
      </c>
      <c r="F27" s="152">
        <v>0.58333333333333304</v>
      </c>
      <c r="G27" s="223" t="s">
        <v>71</v>
      </c>
      <c r="H27" s="224" t="s">
        <v>69</v>
      </c>
      <c r="I27" s="230" t="s">
        <v>10</v>
      </c>
    </row>
    <row r="28" spans="2:9" x14ac:dyDescent="0.2">
      <c r="C28" s="49"/>
      <c r="E28" s="49"/>
      <c r="F28" s="49"/>
      <c r="G28" s="49"/>
      <c r="I28" s="49"/>
    </row>
  </sheetData>
  <mergeCells count="10">
    <mergeCell ref="D23:E23"/>
    <mergeCell ref="D17:E17"/>
    <mergeCell ref="H17:I17"/>
    <mergeCell ref="D8:E8"/>
    <mergeCell ref="H8:I8"/>
    <mergeCell ref="D5:E5"/>
    <mergeCell ref="H5:I5"/>
    <mergeCell ref="C2:I3"/>
    <mergeCell ref="D11:E11"/>
    <mergeCell ref="H11:I11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58ED5"/>
  </sheetPr>
  <dimension ref="A1:O32"/>
  <sheetViews>
    <sheetView showGridLines="0" zoomScale="77" zoomScaleNormal="77" workbookViewId="0"/>
  </sheetViews>
  <sheetFormatPr defaultRowHeight="12.75" x14ac:dyDescent="0.2"/>
  <cols>
    <col min="1" max="1" width="5.5703125" customWidth="1"/>
    <col min="2" max="2" width="7.28515625" bestFit="1" customWidth="1"/>
    <col min="3" max="3" width="15.7109375" customWidth="1"/>
    <col min="4" max="4" width="3.7109375" customWidth="1"/>
    <col min="5" max="5" width="17" customWidth="1"/>
    <col min="6" max="6" width="1.42578125" customWidth="1"/>
    <col min="7" max="7" width="5.85546875" bestFit="1" customWidth="1"/>
    <col min="8" max="8" width="18.7109375" customWidth="1"/>
    <col min="9" max="9" width="3.7109375" customWidth="1"/>
    <col min="10" max="10" width="18.7109375" customWidth="1"/>
    <col min="11" max="1021" width="8.7109375" customWidth="1"/>
  </cols>
  <sheetData>
    <row r="1" spans="1:15" ht="6" customHeight="1" x14ac:dyDescent="0.2">
      <c r="B1" s="49"/>
      <c r="C1" s="50"/>
      <c r="D1" s="49"/>
      <c r="E1" s="50"/>
      <c r="F1" s="50"/>
      <c r="G1" s="50"/>
    </row>
    <row r="2" spans="1:15" ht="12.75" customHeight="1" x14ac:dyDescent="0.25">
      <c r="B2" s="389" t="s">
        <v>162</v>
      </c>
      <c r="C2" s="389"/>
      <c r="D2" s="389"/>
      <c r="E2" s="389"/>
      <c r="F2" s="268"/>
      <c r="G2" s="389" t="s">
        <v>161</v>
      </c>
      <c r="H2" s="389"/>
      <c r="I2" s="389"/>
      <c r="J2" s="389"/>
    </row>
    <row r="3" spans="1:15" ht="12.75" customHeight="1" x14ac:dyDescent="0.25">
      <c r="B3" s="389"/>
      <c r="C3" s="389"/>
      <c r="D3" s="389"/>
      <c r="E3" s="389"/>
      <c r="F3" s="268"/>
      <c r="G3" s="389"/>
      <c r="H3" s="389"/>
      <c r="I3" s="389"/>
      <c r="J3" s="389"/>
    </row>
    <row r="4" spans="1:15" ht="5.25" customHeight="1" thickBot="1" x14ac:dyDescent="0.25">
      <c r="B4" s="49"/>
      <c r="C4" s="50"/>
      <c r="D4" s="49"/>
      <c r="E4" s="50"/>
      <c r="F4" s="50"/>
      <c r="G4" s="49"/>
      <c r="H4" s="50"/>
      <c r="I4" s="49"/>
      <c r="J4" s="50"/>
    </row>
    <row r="5" spans="1:15" ht="13.5" customHeight="1" x14ac:dyDescent="0.2">
      <c r="B5" s="245" t="s">
        <v>67</v>
      </c>
      <c r="C5" s="246" t="s">
        <v>68</v>
      </c>
      <c r="D5" s="379" t="s">
        <v>7</v>
      </c>
      <c r="E5" s="380"/>
      <c r="F5" s="247"/>
      <c r="G5" s="245" t="s">
        <v>67</v>
      </c>
      <c r="H5" s="246" t="s">
        <v>68</v>
      </c>
      <c r="I5" s="379" t="s">
        <v>143</v>
      </c>
      <c r="J5" s="380"/>
    </row>
    <row r="6" spans="1:15" ht="13.5" customHeight="1" x14ac:dyDescent="0.2">
      <c r="B6" s="248">
        <v>0.375</v>
      </c>
      <c r="C6" s="249" t="s">
        <v>188</v>
      </c>
      <c r="D6" s="250" t="s">
        <v>69</v>
      </c>
      <c r="E6" s="251" t="s">
        <v>189</v>
      </c>
      <c r="F6" s="252"/>
      <c r="G6" s="248">
        <v>0.375</v>
      </c>
      <c r="H6" s="249" t="s">
        <v>143</v>
      </c>
      <c r="I6" s="250" t="s">
        <v>69</v>
      </c>
      <c r="J6" s="251" t="s">
        <v>8</v>
      </c>
    </row>
    <row r="7" spans="1:15" ht="13.5" customHeight="1" x14ac:dyDescent="0.2">
      <c r="B7" s="248">
        <v>0.58333333333333304</v>
      </c>
      <c r="C7" s="249" t="s">
        <v>188</v>
      </c>
      <c r="D7" s="250" t="s">
        <v>69</v>
      </c>
      <c r="E7" s="251" t="s">
        <v>5</v>
      </c>
      <c r="F7" s="252"/>
      <c r="G7" s="248">
        <v>0.58333333333333304</v>
      </c>
      <c r="H7" s="249" t="s">
        <v>143</v>
      </c>
      <c r="I7" s="250" t="s">
        <v>69</v>
      </c>
      <c r="J7" s="251" t="s">
        <v>72</v>
      </c>
    </row>
    <row r="8" spans="1:15" ht="13.5" customHeight="1" x14ac:dyDescent="0.2">
      <c r="B8" s="248"/>
      <c r="C8" s="253"/>
      <c r="D8" s="253"/>
      <c r="E8" s="254"/>
      <c r="F8" s="252"/>
      <c r="G8" s="248"/>
      <c r="H8" s="253"/>
      <c r="I8" s="253"/>
      <c r="J8" s="254"/>
    </row>
    <row r="9" spans="1:15" ht="13.5" customHeight="1" x14ac:dyDescent="0.2">
      <c r="B9" s="248"/>
      <c r="C9" s="255" t="s">
        <v>68</v>
      </c>
      <c r="D9" s="385" t="s">
        <v>193</v>
      </c>
      <c r="E9" s="386"/>
      <c r="F9" s="252"/>
      <c r="G9" s="248"/>
      <c r="H9" s="255" t="s">
        <v>68</v>
      </c>
      <c r="I9" s="385" t="s">
        <v>191</v>
      </c>
      <c r="J9" s="386"/>
      <c r="O9" t="s">
        <v>70</v>
      </c>
    </row>
    <row r="10" spans="1:15" ht="13.5" customHeight="1" thickBot="1" x14ac:dyDescent="0.25">
      <c r="B10" s="256">
        <v>0.375</v>
      </c>
      <c r="C10" s="257" t="s">
        <v>144</v>
      </c>
      <c r="D10" s="258" t="s">
        <v>69</v>
      </c>
      <c r="E10" s="259" t="s">
        <v>168</v>
      </c>
      <c r="F10" s="252"/>
      <c r="G10" s="256">
        <v>0.375</v>
      </c>
      <c r="H10" s="257" t="s">
        <v>191</v>
      </c>
      <c r="I10" s="258" t="s">
        <v>69</v>
      </c>
      <c r="J10" s="259" t="s">
        <v>190</v>
      </c>
    </row>
    <row r="11" spans="1:15" ht="13.5" customHeight="1" thickBot="1" x14ac:dyDescent="0.25">
      <c r="A11" s="35"/>
      <c r="B11" s="260"/>
      <c r="C11" s="261"/>
      <c r="D11" s="260"/>
      <c r="E11" s="261"/>
      <c r="F11" s="262"/>
      <c r="G11" s="260"/>
      <c r="H11" s="261"/>
      <c r="I11" s="260"/>
      <c r="J11" s="261"/>
    </row>
    <row r="12" spans="1:15" ht="13.5" customHeight="1" x14ac:dyDescent="0.2">
      <c r="B12" s="245" t="s">
        <v>73</v>
      </c>
      <c r="C12" s="246" t="s">
        <v>68</v>
      </c>
      <c r="D12" s="379" t="s">
        <v>7</v>
      </c>
      <c r="E12" s="380"/>
      <c r="F12" s="263"/>
      <c r="G12" s="245" t="s">
        <v>73</v>
      </c>
      <c r="H12" s="246" t="s">
        <v>68</v>
      </c>
      <c r="I12" s="379" t="s">
        <v>72</v>
      </c>
      <c r="J12" s="380"/>
    </row>
    <row r="13" spans="1:15" ht="13.5" customHeight="1" x14ac:dyDescent="0.2">
      <c r="B13" s="248">
        <v>0.375</v>
      </c>
      <c r="C13" s="249" t="s">
        <v>189</v>
      </c>
      <c r="D13" s="250" t="s">
        <v>69</v>
      </c>
      <c r="E13" s="251" t="s">
        <v>168</v>
      </c>
      <c r="F13" s="252"/>
      <c r="G13" s="248">
        <v>0.375</v>
      </c>
      <c r="H13" s="249" t="s">
        <v>72</v>
      </c>
      <c r="I13" s="250" t="s">
        <v>69</v>
      </c>
      <c r="J13" s="251" t="s">
        <v>191</v>
      </c>
    </row>
    <row r="14" spans="1:15" ht="13.5" customHeight="1" x14ac:dyDescent="0.2">
      <c r="B14" s="248">
        <v>0.58333333333333304</v>
      </c>
      <c r="C14" s="249" t="s">
        <v>188</v>
      </c>
      <c r="D14" s="250" t="s">
        <v>69</v>
      </c>
      <c r="E14" s="251" t="s">
        <v>168</v>
      </c>
      <c r="F14" s="252"/>
      <c r="G14" s="248">
        <v>0.375</v>
      </c>
      <c r="H14" s="249" t="s">
        <v>8</v>
      </c>
      <c r="I14" s="250" t="s">
        <v>69</v>
      </c>
      <c r="J14" s="251" t="s">
        <v>190</v>
      </c>
    </row>
    <row r="15" spans="1:15" ht="13.5" customHeight="1" x14ac:dyDescent="0.2">
      <c r="B15" s="248"/>
      <c r="C15" s="253"/>
      <c r="D15" s="253"/>
      <c r="E15" s="254"/>
      <c r="F15" s="252"/>
      <c r="G15" s="248">
        <v>0.58333333333333304</v>
      </c>
      <c r="H15" s="249" t="s">
        <v>72</v>
      </c>
      <c r="I15" s="250" t="s">
        <v>69</v>
      </c>
      <c r="J15" s="251" t="s">
        <v>190</v>
      </c>
    </row>
    <row r="16" spans="1:15" ht="13.5" customHeight="1" thickBot="1" x14ac:dyDescent="0.25">
      <c r="B16" s="248"/>
      <c r="C16" s="255" t="s">
        <v>68</v>
      </c>
      <c r="D16" s="385" t="s">
        <v>193</v>
      </c>
      <c r="E16" s="386"/>
      <c r="F16" s="252"/>
      <c r="G16" s="256">
        <v>0.58333333333333304</v>
      </c>
      <c r="H16" s="257" t="s">
        <v>8</v>
      </c>
      <c r="I16" s="258" t="s">
        <v>69</v>
      </c>
      <c r="J16" s="259" t="s">
        <v>191</v>
      </c>
    </row>
    <row r="17" spans="1:10" ht="13.5" customHeight="1" thickBot="1" x14ac:dyDescent="0.25">
      <c r="B17" s="256">
        <v>0.375</v>
      </c>
      <c r="C17" s="257" t="s">
        <v>144</v>
      </c>
      <c r="D17" s="258" t="s">
        <v>69</v>
      </c>
      <c r="E17" s="259" t="s">
        <v>5</v>
      </c>
      <c r="F17" s="252"/>
      <c r="G17" s="262"/>
      <c r="H17" s="264"/>
      <c r="I17" s="264"/>
      <c r="J17" s="264"/>
    </row>
    <row r="18" spans="1:10" ht="12.75" customHeight="1" thickBot="1" x14ac:dyDescent="0.25">
      <c r="A18" s="35"/>
      <c r="B18" s="260"/>
      <c r="C18" s="265"/>
      <c r="D18" s="265"/>
      <c r="E18" s="265"/>
      <c r="F18" s="264"/>
      <c r="G18" s="260"/>
      <c r="H18" s="265"/>
      <c r="I18" s="265"/>
      <c r="J18" s="265"/>
    </row>
    <row r="19" spans="1:10" ht="13.5" customHeight="1" x14ac:dyDescent="0.2">
      <c r="B19" s="245" t="s">
        <v>74</v>
      </c>
      <c r="C19" s="246" t="s">
        <v>68</v>
      </c>
      <c r="D19" s="379" t="s">
        <v>168</v>
      </c>
      <c r="E19" s="380"/>
      <c r="F19" s="264"/>
      <c r="G19" s="245" t="s">
        <v>74</v>
      </c>
      <c r="H19" s="246" t="s">
        <v>68</v>
      </c>
      <c r="I19" s="379" t="s">
        <v>143</v>
      </c>
      <c r="J19" s="380"/>
    </row>
    <row r="20" spans="1:10" ht="13.5" customHeight="1" x14ac:dyDescent="0.2">
      <c r="B20" s="248">
        <v>0.375</v>
      </c>
      <c r="C20" s="249" t="s">
        <v>168</v>
      </c>
      <c r="D20" s="250" t="s">
        <v>69</v>
      </c>
      <c r="E20" s="251" t="s">
        <v>5</v>
      </c>
      <c r="F20" s="264"/>
      <c r="G20" s="248">
        <v>0.375</v>
      </c>
      <c r="H20" s="249" t="s">
        <v>143</v>
      </c>
      <c r="I20" s="250" t="s">
        <v>69</v>
      </c>
      <c r="J20" s="251" t="s">
        <v>191</v>
      </c>
    </row>
    <row r="21" spans="1:10" ht="13.5" customHeight="1" x14ac:dyDescent="0.2">
      <c r="B21" s="248">
        <v>0.375</v>
      </c>
      <c r="C21" s="249" t="s">
        <v>189</v>
      </c>
      <c r="D21" s="250" t="s">
        <v>69</v>
      </c>
      <c r="E21" s="251" t="s">
        <v>144</v>
      </c>
      <c r="F21" s="264"/>
      <c r="G21" s="248">
        <v>0.58333333333333304</v>
      </c>
      <c r="H21" s="249" t="s">
        <v>143</v>
      </c>
      <c r="I21" s="250" t="s">
        <v>69</v>
      </c>
      <c r="J21" s="251" t="s">
        <v>190</v>
      </c>
    </row>
    <row r="22" spans="1:10" ht="13.5" customHeight="1" x14ac:dyDescent="0.2">
      <c r="B22" s="248">
        <v>0.58333333333333304</v>
      </c>
      <c r="C22" s="249" t="s">
        <v>189</v>
      </c>
      <c r="D22" s="250" t="s">
        <v>69</v>
      </c>
      <c r="E22" s="251" t="s">
        <v>5</v>
      </c>
      <c r="F22" s="264"/>
      <c r="G22" s="248"/>
      <c r="H22" s="253"/>
      <c r="I22" s="253"/>
      <c r="J22" s="254"/>
    </row>
    <row r="23" spans="1:10" ht="13.5" customHeight="1" thickBot="1" x14ac:dyDescent="0.25">
      <c r="B23" s="256">
        <v>0.58333333333333304</v>
      </c>
      <c r="C23" s="257" t="s">
        <v>144</v>
      </c>
      <c r="D23" s="258" t="s">
        <v>69</v>
      </c>
      <c r="E23" s="259" t="s">
        <v>188</v>
      </c>
      <c r="F23" s="264"/>
      <c r="G23" s="248"/>
      <c r="H23" s="255" t="s">
        <v>68</v>
      </c>
      <c r="I23" s="387" t="s">
        <v>72</v>
      </c>
      <c r="J23" s="388"/>
    </row>
    <row r="24" spans="1:10" ht="13.5" customHeight="1" thickBot="1" x14ac:dyDescent="0.25">
      <c r="B24" s="262"/>
      <c r="C24" s="264"/>
      <c r="D24" s="264"/>
      <c r="E24" s="264"/>
      <c r="F24" s="264"/>
      <c r="G24" s="256">
        <v>0.375</v>
      </c>
      <c r="H24" s="257" t="s">
        <v>72</v>
      </c>
      <c r="I24" s="258" t="s">
        <v>69</v>
      </c>
      <c r="J24" s="259" t="s">
        <v>8</v>
      </c>
    </row>
    <row r="25" spans="1:10" ht="12.75" customHeight="1" thickBot="1" x14ac:dyDescent="0.25">
      <c r="B25" s="252"/>
      <c r="C25" s="252"/>
      <c r="D25" s="252"/>
      <c r="E25" s="252"/>
      <c r="F25" s="262"/>
      <c r="G25" s="262"/>
      <c r="H25" s="264"/>
      <c r="I25" s="264"/>
      <c r="J25" s="264"/>
    </row>
    <row r="26" spans="1:10" ht="13.5" customHeight="1" x14ac:dyDescent="0.2">
      <c r="B26" s="245" t="s">
        <v>75</v>
      </c>
      <c r="C26" s="246" t="s">
        <v>68</v>
      </c>
      <c r="D26" s="379" t="s">
        <v>184</v>
      </c>
      <c r="E26" s="380"/>
      <c r="F26" s="266"/>
      <c r="G26" s="264"/>
      <c r="H26" s="264"/>
      <c r="I26" s="264"/>
      <c r="J26" s="264"/>
    </row>
    <row r="27" spans="1:10" ht="13.5" customHeight="1" x14ac:dyDescent="0.2">
      <c r="B27" s="248">
        <v>0.375</v>
      </c>
      <c r="C27" s="249" t="s">
        <v>76</v>
      </c>
      <c r="D27" s="250" t="s">
        <v>69</v>
      </c>
      <c r="E27" s="251" t="s">
        <v>77</v>
      </c>
      <c r="F27" s="262"/>
      <c r="G27" s="264"/>
      <c r="H27" s="264"/>
      <c r="I27" s="264"/>
      <c r="J27" s="264"/>
    </row>
    <row r="28" spans="1:10" ht="13.5" customHeight="1" x14ac:dyDescent="0.2">
      <c r="B28" s="248">
        <v>0.375</v>
      </c>
      <c r="C28" s="249" t="s">
        <v>78</v>
      </c>
      <c r="D28" s="250" t="s">
        <v>69</v>
      </c>
      <c r="E28" s="267" t="s">
        <v>79</v>
      </c>
      <c r="F28" s="252"/>
      <c r="G28" s="264"/>
      <c r="H28" s="264"/>
      <c r="I28" s="264"/>
      <c r="J28" s="264"/>
    </row>
    <row r="29" spans="1:10" ht="13.5" customHeight="1" x14ac:dyDescent="0.2">
      <c r="B29" s="248">
        <v>0.58333333333333304</v>
      </c>
      <c r="C29" s="381" t="s">
        <v>80</v>
      </c>
      <c r="D29" s="381"/>
      <c r="E29" s="382"/>
      <c r="F29" s="252"/>
      <c r="G29" s="264"/>
      <c r="H29" s="264"/>
      <c r="I29" s="264"/>
      <c r="J29" s="264"/>
    </row>
    <row r="30" spans="1:10" ht="13.5" customHeight="1" thickBot="1" x14ac:dyDescent="0.25">
      <c r="B30" s="256">
        <v>0.58333333333333304</v>
      </c>
      <c r="C30" s="383" t="s">
        <v>81</v>
      </c>
      <c r="D30" s="383"/>
      <c r="E30" s="384"/>
      <c r="F30" s="252"/>
      <c r="G30" s="264"/>
      <c r="H30" s="264"/>
      <c r="I30" s="264"/>
      <c r="J30" s="264"/>
    </row>
    <row r="31" spans="1:10" x14ac:dyDescent="0.2">
      <c r="B31" s="41"/>
      <c r="C31" s="41"/>
      <c r="D31" s="41"/>
      <c r="E31" s="41"/>
      <c r="F31" s="41"/>
    </row>
    <row r="32" spans="1:10" x14ac:dyDescent="0.2">
      <c r="B32" s="49"/>
      <c r="C32" s="50"/>
      <c r="D32" s="49"/>
      <c r="E32" s="50"/>
      <c r="F32" s="50"/>
    </row>
  </sheetData>
  <mergeCells count="15">
    <mergeCell ref="D9:E9"/>
    <mergeCell ref="I9:J9"/>
    <mergeCell ref="B2:E3"/>
    <mergeCell ref="G2:J3"/>
    <mergeCell ref="D5:E5"/>
    <mergeCell ref="I5:J5"/>
    <mergeCell ref="D26:E26"/>
    <mergeCell ref="C29:E29"/>
    <mergeCell ref="C30:E30"/>
    <mergeCell ref="D12:E12"/>
    <mergeCell ref="I12:J12"/>
    <mergeCell ref="D19:E19"/>
    <mergeCell ref="I19:J19"/>
    <mergeCell ref="D16:E16"/>
    <mergeCell ref="I23:J23"/>
  </mergeCells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27"/>
  <sheetViews>
    <sheetView showGridLines="0" zoomScaleNormal="100" workbookViewId="0"/>
  </sheetViews>
  <sheetFormatPr defaultRowHeight="12.75" x14ac:dyDescent="0.2"/>
  <cols>
    <col min="1" max="1" width="3.85546875" customWidth="1"/>
    <col min="2" max="2" width="16.28515625" customWidth="1"/>
    <col min="3" max="3" width="14.7109375" customWidth="1"/>
    <col min="4" max="4" width="8.7109375" customWidth="1"/>
    <col min="5" max="10" width="5" customWidth="1"/>
    <col min="11" max="12" width="5.7109375" customWidth="1"/>
    <col min="13" max="15" width="5" customWidth="1"/>
    <col min="16" max="16" width="6.28515625" customWidth="1"/>
    <col min="17" max="17" width="8.7109375" customWidth="1"/>
    <col min="18" max="18" width="7.42578125" customWidth="1"/>
    <col min="19" max="19" width="10.7109375" customWidth="1"/>
    <col min="20" max="1025" width="8.7109375" customWidth="1"/>
  </cols>
  <sheetData>
    <row r="1" spans="1:19" ht="6.75" customHeight="1" x14ac:dyDescent="0.2"/>
    <row r="2" spans="1:19" ht="18" customHeight="1" x14ac:dyDescent="0.2">
      <c r="A2" s="408" t="s">
        <v>83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</row>
    <row r="3" spans="1:19" ht="18" customHeight="1" x14ac:dyDescent="0.2">
      <c r="A3" s="399" t="s">
        <v>84</v>
      </c>
      <c r="B3" s="399"/>
      <c r="C3" s="409"/>
      <c r="D3" s="409"/>
      <c r="E3" s="399" t="s">
        <v>85</v>
      </c>
      <c r="F3" s="399"/>
      <c r="G3" s="59"/>
      <c r="H3" s="59"/>
      <c r="I3" s="59"/>
      <c r="J3" s="59"/>
      <c r="K3" s="59"/>
      <c r="L3" s="59"/>
      <c r="M3" s="399" t="s">
        <v>86</v>
      </c>
      <c r="N3" s="399"/>
      <c r="O3" s="59"/>
      <c r="P3" s="144"/>
      <c r="Q3" s="390" t="s">
        <v>87</v>
      </c>
      <c r="R3" s="390"/>
      <c r="S3" s="390"/>
    </row>
    <row r="4" spans="1:19" ht="18" customHeight="1" x14ac:dyDescent="0.2">
      <c r="A4" s="399" t="s">
        <v>88</v>
      </c>
      <c r="B4" s="399"/>
      <c r="C4" s="405"/>
      <c r="D4" s="405"/>
      <c r="E4" s="406" t="s">
        <v>89</v>
      </c>
      <c r="F4" s="406"/>
      <c r="G4" s="406"/>
      <c r="H4" s="406"/>
      <c r="I4" s="406"/>
      <c r="J4" s="406"/>
      <c r="K4" s="406" t="s">
        <v>90</v>
      </c>
      <c r="L4" s="406"/>
      <c r="M4" s="407" t="s">
        <v>91</v>
      </c>
      <c r="N4" s="407"/>
      <c r="O4" s="407"/>
      <c r="P4" s="60"/>
      <c r="Q4" s="392"/>
      <c r="R4" s="392"/>
      <c r="S4" s="392"/>
    </row>
    <row r="5" spans="1:19" ht="18" customHeight="1" x14ac:dyDescent="0.2">
      <c r="A5" s="148" t="s">
        <v>16</v>
      </c>
      <c r="B5" s="61" t="s">
        <v>92</v>
      </c>
      <c r="C5" s="61" t="s">
        <v>93</v>
      </c>
      <c r="D5" s="149" t="s">
        <v>94</v>
      </c>
      <c r="E5" s="62">
        <v>1</v>
      </c>
      <c r="F5" s="63">
        <v>2</v>
      </c>
      <c r="G5" s="63">
        <v>3</v>
      </c>
      <c r="H5" s="63">
        <v>4</v>
      </c>
      <c r="I5" s="64">
        <v>5</v>
      </c>
      <c r="J5" s="65" t="s">
        <v>95</v>
      </c>
      <c r="K5" s="62">
        <v>1</v>
      </c>
      <c r="L5" s="66" t="s">
        <v>96</v>
      </c>
      <c r="M5" s="62">
        <v>1</v>
      </c>
      <c r="N5" s="64">
        <v>2</v>
      </c>
      <c r="O5" s="67" t="s">
        <v>96</v>
      </c>
      <c r="P5" s="60"/>
      <c r="Q5" s="392"/>
      <c r="R5" s="392"/>
      <c r="S5" s="392"/>
    </row>
    <row r="6" spans="1:19" ht="18" customHeight="1" x14ac:dyDescent="0.2">
      <c r="A6" s="8"/>
      <c r="B6" s="23"/>
      <c r="C6" s="23"/>
      <c r="D6" s="25"/>
      <c r="E6" s="68"/>
      <c r="F6" s="69"/>
      <c r="G6" s="69"/>
      <c r="H6" s="69"/>
      <c r="I6" s="70"/>
      <c r="J6" s="71"/>
      <c r="K6" s="68"/>
      <c r="L6" s="72"/>
      <c r="M6" s="73"/>
      <c r="N6" s="70"/>
      <c r="O6" s="71"/>
      <c r="P6" s="60"/>
      <c r="Q6" s="392"/>
      <c r="R6" s="392"/>
      <c r="S6" s="392"/>
    </row>
    <row r="7" spans="1:19" ht="18" customHeight="1" x14ac:dyDescent="0.2">
      <c r="A7" s="8"/>
      <c r="B7" s="23"/>
      <c r="C7" s="23"/>
      <c r="D7" s="25"/>
      <c r="E7" s="8"/>
      <c r="F7" s="23"/>
      <c r="G7" s="23"/>
      <c r="H7" s="23"/>
      <c r="I7" s="74"/>
      <c r="J7" s="75"/>
      <c r="K7" s="8"/>
      <c r="L7" s="25"/>
      <c r="M7" s="76"/>
      <c r="N7" s="74"/>
      <c r="O7" s="75"/>
      <c r="P7" s="60"/>
      <c r="Q7" s="392"/>
      <c r="R7" s="392"/>
      <c r="S7" s="392"/>
    </row>
    <row r="8" spans="1:19" ht="18" customHeight="1" x14ac:dyDescent="0.2">
      <c r="A8" s="8"/>
      <c r="B8" s="23"/>
      <c r="C8" s="23"/>
      <c r="D8" s="25"/>
      <c r="E8" s="8"/>
      <c r="F8" s="23"/>
      <c r="G8" s="23"/>
      <c r="H8" s="23"/>
      <c r="I8" s="74"/>
      <c r="J8" s="75"/>
      <c r="K8" s="8"/>
      <c r="L8" s="25"/>
      <c r="M8" s="76"/>
      <c r="N8" s="74"/>
      <c r="O8" s="75"/>
      <c r="P8" s="60" t="s">
        <v>97</v>
      </c>
      <c r="Q8" s="392"/>
      <c r="R8" s="392"/>
      <c r="S8" s="392"/>
    </row>
    <row r="9" spans="1:19" ht="18" customHeight="1" x14ac:dyDescent="0.2">
      <c r="A9" s="8"/>
      <c r="B9" s="23"/>
      <c r="C9" s="23"/>
      <c r="D9" s="25"/>
      <c r="E9" s="8"/>
      <c r="F9" s="23"/>
      <c r="G9" s="23"/>
      <c r="H9" s="23"/>
      <c r="I9" s="74"/>
      <c r="J9" s="75"/>
      <c r="K9" s="8"/>
      <c r="L9" s="25"/>
      <c r="M9" s="76"/>
      <c r="N9" s="74"/>
      <c r="O9" s="75"/>
      <c r="P9" s="60" t="s">
        <v>98</v>
      </c>
      <c r="Q9" s="392"/>
      <c r="R9" s="392"/>
      <c r="S9" s="392"/>
    </row>
    <row r="10" spans="1:19" ht="18" customHeight="1" x14ac:dyDescent="0.2">
      <c r="A10" s="8"/>
      <c r="B10" s="23"/>
      <c r="C10" s="23"/>
      <c r="D10" s="25"/>
      <c r="E10" s="8"/>
      <c r="F10" s="23"/>
      <c r="G10" s="23"/>
      <c r="H10" s="23"/>
      <c r="I10" s="74"/>
      <c r="J10" s="75"/>
      <c r="K10" s="8"/>
      <c r="L10" s="25"/>
      <c r="M10" s="76"/>
      <c r="N10" s="74"/>
      <c r="O10" s="75"/>
      <c r="P10" s="60" t="s">
        <v>99</v>
      </c>
      <c r="Q10" s="392"/>
      <c r="R10" s="392"/>
      <c r="S10" s="392"/>
    </row>
    <row r="11" spans="1:19" ht="18" customHeight="1" x14ac:dyDescent="0.2">
      <c r="A11" s="8"/>
      <c r="B11" s="23"/>
      <c r="C11" s="23"/>
      <c r="D11" s="25"/>
      <c r="E11" s="8"/>
      <c r="F11" s="23"/>
      <c r="G11" s="23"/>
      <c r="H11" s="23"/>
      <c r="I11" s="74"/>
      <c r="J11" s="75"/>
      <c r="K11" s="8"/>
      <c r="L11" s="25"/>
      <c r="M11" s="76"/>
      <c r="N11" s="74"/>
      <c r="O11" s="75"/>
      <c r="P11" s="60" t="s">
        <v>100</v>
      </c>
      <c r="Q11" s="390" t="s">
        <v>101</v>
      </c>
      <c r="R11" s="390"/>
      <c r="S11" s="390"/>
    </row>
    <row r="12" spans="1:19" ht="18" customHeight="1" x14ac:dyDescent="0.2">
      <c r="A12" s="8"/>
      <c r="B12" s="23"/>
      <c r="C12" s="23"/>
      <c r="D12" s="25"/>
      <c r="E12" s="8"/>
      <c r="F12" s="23"/>
      <c r="G12" s="23"/>
      <c r="H12" s="23"/>
      <c r="I12" s="74"/>
      <c r="J12" s="75"/>
      <c r="K12" s="8"/>
      <c r="L12" s="25"/>
      <c r="M12" s="76"/>
      <c r="N12" s="74"/>
      <c r="O12" s="75"/>
      <c r="P12" s="60" t="s">
        <v>102</v>
      </c>
      <c r="Q12" s="392"/>
      <c r="R12" s="392"/>
      <c r="S12" s="392"/>
    </row>
    <row r="13" spans="1:19" ht="18" customHeight="1" x14ac:dyDescent="0.2">
      <c r="A13" s="145"/>
      <c r="B13" s="26"/>
      <c r="C13" s="26"/>
      <c r="D13" s="146"/>
      <c r="E13" s="145"/>
      <c r="F13" s="26"/>
      <c r="G13" s="26"/>
      <c r="H13" s="26"/>
      <c r="I13" s="77"/>
      <c r="J13" s="78"/>
      <c r="K13" s="145"/>
      <c r="L13" s="146"/>
      <c r="M13" s="79"/>
      <c r="N13" s="77"/>
      <c r="O13" s="78"/>
      <c r="P13" s="80" t="s">
        <v>103</v>
      </c>
      <c r="Q13" s="392"/>
      <c r="R13" s="392"/>
      <c r="S13" s="392"/>
    </row>
    <row r="14" spans="1:19" ht="18" customHeight="1" x14ac:dyDescent="0.2">
      <c r="A14" s="403" t="s">
        <v>104</v>
      </c>
      <c r="B14" s="403"/>
      <c r="C14" s="404" t="s">
        <v>105</v>
      </c>
      <c r="D14" s="404"/>
      <c r="E14" s="81"/>
      <c r="F14" s="82"/>
      <c r="G14" s="82"/>
      <c r="H14" s="82"/>
      <c r="I14" s="83"/>
      <c r="J14" s="84"/>
      <c r="K14" s="81"/>
      <c r="L14" s="85"/>
      <c r="M14" s="86"/>
      <c r="N14" s="83"/>
      <c r="O14" s="84"/>
      <c r="P14" s="159"/>
      <c r="Q14" s="392"/>
      <c r="R14" s="392"/>
      <c r="S14" s="392"/>
    </row>
    <row r="15" spans="1:19" ht="18" customHeight="1" x14ac:dyDescent="0.2">
      <c r="A15" s="396"/>
      <c r="B15" s="396"/>
      <c r="C15" s="397"/>
      <c r="D15" s="397"/>
      <c r="E15" s="87" t="s">
        <v>106</v>
      </c>
      <c r="F15" s="88" t="s">
        <v>106</v>
      </c>
      <c r="G15" s="88" t="s">
        <v>106</v>
      </c>
      <c r="H15" s="89" t="s">
        <v>106</v>
      </c>
      <c r="I15" s="89" t="s">
        <v>106</v>
      </c>
      <c r="J15" s="90" t="s">
        <v>106</v>
      </c>
      <c r="K15" s="87" t="s">
        <v>106</v>
      </c>
      <c r="L15" s="91" t="s">
        <v>106</v>
      </c>
      <c r="M15" s="87" t="s">
        <v>106</v>
      </c>
      <c r="N15" s="89" t="s">
        <v>106</v>
      </c>
      <c r="O15" s="91" t="s">
        <v>106</v>
      </c>
      <c r="P15" s="160" t="s">
        <v>106</v>
      </c>
      <c r="Q15" s="392"/>
      <c r="R15" s="392"/>
      <c r="S15" s="392"/>
    </row>
    <row r="16" spans="1:19" ht="18" customHeight="1" x14ac:dyDescent="0.2">
      <c r="A16" s="399" t="s">
        <v>107</v>
      </c>
      <c r="B16" s="399"/>
      <c r="C16" s="405"/>
      <c r="D16" s="405"/>
      <c r="E16" s="92"/>
      <c r="F16" s="93"/>
      <c r="G16" s="93"/>
      <c r="H16" s="93"/>
      <c r="I16" s="94"/>
      <c r="J16" s="95"/>
      <c r="K16" s="92"/>
      <c r="L16" s="96"/>
      <c r="M16" s="97"/>
      <c r="N16" s="94"/>
      <c r="O16" s="95"/>
      <c r="P16" s="147"/>
      <c r="Q16" s="392"/>
      <c r="R16" s="392"/>
      <c r="S16" s="392"/>
    </row>
    <row r="17" spans="1:19" ht="18" customHeight="1" x14ac:dyDescent="0.2">
      <c r="A17" s="68"/>
      <c r="B17" s="69"/>
      <c r="C17" s="69"/>
      <c r="D17" s="72"/>
      <c r="E17" s="148"/>
      <c r="F17" s="61"/>
      <c r="G17" s="61"/>
      <c r="H17" s="61"/>
      <c r="I17" s="98"/>
      <c r="J17" s="99"/>
      <c r="K17" s="148"/>
      <c r="L17" s="149"/>
      <c r="M17" s="100"/>
      <c r="N17" s="98"/>
      <c r="O17" s="149"/>
      <c r="P17" s="60" t="s">
        <v>108</v>
      </c>
      <c r="Q17" s="392"/>
      <c r="R17" s="392"/>
      <c r="S17" s="392"/>
    </row>
    <row r="18" spans="1:19" ht="18" customHeight="1" x14ac:dyDescent="0.2">
      <c r="A18" s="8"/>
      <c r="B18" s="23"/>
      <c r="C18" s="23"/>
      <c r="D18" s="25"/>
      <c r="E18" s="8"/>
      <c r="F18" s="23"/>
      <c r="G18" s="23"/>
      <c r="H18" s="23"/>
      <c r="I18" s="74"/>
      <c r="J18" s="75"/>
      <c r="K18" s="8"/>
      <c r="L18" s="25"/>
      <c r="M18" s="76"/>
      <c r="N18" s="74"/>
      <c r="O18" s="25"/>
      <c r="P18" s="60" t="s">
        <v>98</v>
      </c>
      <c r="Q18" s="392"/>
      <c r="R18" s="392"/>
      <c r="S18" s="392"/>
    </row>
    <row r="19" spans="1:19" ht="18" customHeight="1" x14ac:dyDescent="0.2">
      <c r="A19" s="8"/>
      <c r="B19" s="23"/>
      <c r="C19" s="23"/>
      <c r="D19" s="25"/>
      <c r="E19" s="8"/>
      <c r="F19" s="23"/>
      <c r="G19" s="23"/>
      <c r="H19" s="23"/>
      <c r="I19" s="74"/>
      <c r="J19" s="75"/>
      <c r="K19" s="8"/>
      <c r="L19" s="25"/>
      <c r="M19" s="76"/>
      <c r="N19" s="74"/>
      <c r="O19" s="25"/>
      <c r="P19" s="60" t="s">
        <v>109</v>
      </c>
      <c r="Q19" s="390" t="s">
        <v>110</v>
      </c>
      <c r="R19" s="391"/>
      <c r="S19" s="391"/>
    </row>
    <row r="20" spans="1:19" ht="18" customHeight="1" x14ac:dyDescent="0.2">
      <c r="A20" s="8"/>
      <c r="B20" s="23"/>
      <c r="C20" s="23"/>
      <c r="D20" s="25"/>
      <c r="E20" s="8"/>
      <c r="F20" s="23"/>
      <c r="G20" s="23"/>
      <c r="H20" s="23"/>
      <c r="I20" s="74"/>
      <c r="J20" s="75"/>
      <c r="K20" s="8"/>
      <c r="L20" s="25"/>
      <c r="M20" s="76"/>
      <c r="N20" s="74"/>
      <c r="O20" s="25"/>
      <c r="P20" s="60" t="s">
        <v>111</v>
      </c>
      <c r="Q20" s="392"/>
      <c r="R20" s="393"/>
      <c r="S20" s="393"/>
    </row>
    <row r="21" spans="1:19" ht="18" customHeight="1" x14ac:dyDescent="0.2">
      <c r="A21" s="8"/>
      <c r="B21" s="23"/>
      <c r="C21" s="23"/>
      <c r="D21" s="25"/>
      <c r="E21" s="8"/>
      <c r="F21" s="23"/>
      <c r="G21" s="23"/>
      <c r="H21" s="23"/>
      <c r="I21" s="74"/>
      <c r="J21" s="75"/>
      <c r="K21" s="8"/>
      <c r="L21" s="25"/>
      <c r="M21" s="76"/>
      <c r="N21" s="74"/>
      <c r="O21" s="25"/>
      <c r="P21" s="60"/>
      <c r="Q21" s="392"/>
      <c r="R21" s="393"/>
      <c r="S21" s="393"/>
    </row>
    <row r="22" spans="1:19" ht="18" customHeight="1" x14ac:dyDescent="0.2">
      <c r="A22" s="8"/>
      <c r="B22" s="23"/>
      <c r="C22" s="23"/>
      <c r="D22" s="25"/>
      <c r="E22" s="8"/>
      <c r="F22" s="23"/>
      <c r="G22" s="23"/>
      <c r="H22" s="23"/>
      <c r="I22" s="74"/>
      <c r="J22" s="75"/>
      <c r="K22" s="8"/>
      <c r="L22" s="25"/>
      <c r="M22" s="76"/>
      <c r="N22" s="74"/>
      <c r="O22" s="25"/>
      <c r="P22" s="60"/>
      <c r="Q22" s="392"/>
      <c r="R22" s="393"/>
      <c r="S22" s="393"/>
    </row>
    <row r="23" spans="1:19" ht="18" customHeight="1" x14ac:dyDescent="0.2">
      <c r="A23" s="8"/>
      <c r="B23" s="23"/>
      <c r="C23" s="23"/>
      <c r="D23" s="25"/>
      <c r="E23" s="8"/>
      <c r="F23" s="23"/>
      <c r="G23" s="23"/>
      <c r="H23" s="23"/>
      <c r="I23" s="74"/>
      <c r="J23" s="75"/>
      <c r="K23" s="8"/>
      <c r="L23" s="25"/>
      <c r="M23" s="76"/>
      <c r="N23" s="74"/>
      <c r="O23" s="25"/>
      <c r="P23" s="158"/>
      <c r="Q23" s="392"/>
      <c r="R23" s="393"/>
      <c r="S23" s="393"/>
    </row>
    <row r="24" spans="1:19" ht="18" customHeight="1" x14ac:dyDescent="0.2">
      <c r="A24" s="42"/>
      <c r="B24" s="9"/>
      <c r="C24" s="9"/>
      <c r="D24" s="12"/>
      <c r="E24" s="42"/>
      <c r="F24" s="9"/>
      <c r="G24" s="9"/>
      <c r="H24" s="9"/>
      <c r="I24" s="101"/>
      <c r="J24" s="102"/>
      <c r="K24" s="42"/>
      <c r="L24" s="12"/>
      <c r="M24" s="103"/>
      <c r="N24" s="101"/>
      <c r="O24" s="12"/>
      <c r="P24" s="158"/>
      <c r="Q24" s="392"/>
      <c r="R24" s="393"/>
      <c r="S24" s="393"/>
    </row>
    <row r="25" spans="1:19" ht="18" customHeight="1" x14ac:dyDescent="0.2">
      <c r="A25" s="394" t="s">
        <v>112</v>
      </c>
      <c r="B25" s="394"/>
      <c r="C25" s="395" t="s">
        <v>105</v>
      </c>
      <c r="D25" s="395"/>
      <c r="E25" s="104">
        <v>1</v>
      </c>
      <c r="F25" s="105">
        <v>2</v>
      </c>
      <c r="G25" s="105">
        <v>3</v>
      </c>
      <c r="H25" s="105">
        <v>4</v>
      </c>
      <c r="I25" s="106">
        <v>5</v>
      </c>
      <c r="J25" s="107" t="s">
        <v>95</v>
      </c>
      <c r="K25" s="104">
        <v>1</v>
      </c>
      <c r="L25" s="108" t="s">
        <v>96</v>
      </c>
      <c r="M25" s="104">
        <v>1</v>
      </c>
      <c r="N25" s="106">
        <v>2</v>
      </c>
      <c r="O25" s="108" t="s">
        <v>96</v>
      </c>
      <c r="P25" s="158"/>
      <c r="Q25" s="392"/>
      <c r="R25" s="393"/>
      <c r="S25" s="393"/>
    </row>
    <row r="26" spans="1:19" ht="18" customHeight="1" x14ac:dyDescent="0.2">
      <c r="A26" s="396"/>
      <c r="B26" s="396"/>
      <c r="C26" s="397"/>
      <c r="D26" s="397"/>
      <c r="E26" s="398" t="s">
        <v>89</v>
      </c>
      <c r="F26" s="398"/>
      <c r="G26" s="398"/>
      <c r="H26" s="398"/>
      <c r="I26" s="398"/>
      <c r="J26" s="398"/>
      <c r="K26" s="398" t="s">
        <v>90</v>
      </c>
      <c r="L26" s="398"/>
      <c r="M26" s="398" t="s">
        <v>91</v>
      </c>
      <c r="N26" s="398"/>
      <c r="O26" s="398"/>
      <c r="P26" s="158"/>
      <c r="Q26" s="392"/>
      <c r="R26" s="393"/>
      <c r="S26" s="393"/>
    </row>
    <row r="27" spans="1:19" ht="18" customHeight="1" x14ac:dyDescent="0.2">
      <c r="A27" s="399" t="s">
        <v>113</v>
      </c>
      <c r="B27" s="399"/>
      <c r="C27" s="400"/>
      <c r="D27" s="400"/>
      <c r="E27" s="401" t="s">
        <v>114</v>
      </c>
      <c r="F27" s="401"/>
      <c r="G27" s="401"/>
      <c r="H27" s="59"/>
      <c r="I27" s="59"/>
      <c r="J27" s="59"/>
      <c r="K27" s="402" t="s">
        <v>115</v>
      </c>
      <c r="L27" s="402"/>
      <c r="M27" s="402"/>
      <c r="N27" s="59"/>
      <c r="O27" s="59"/>
      <c r="P27" s="109"/>
      <c r="Q27" s="392"/>
      <c r="R27" s="393"/>
      <c r="S27" s="393"/>
    </row>
  </sheetData>
  <mergeCells count="33">
    <mergeCell ref="A2:S2"/>
    <mergeCell ref="A3:B3"/>
    <mergeCell ref="C3:D3"/>
    <mergeCell ref="E3:F3"/>
    <mergeCell ref="M3:N3"/>
    <mergeCell ref="Q3:S3"/>
    <mergeCell ref="Q4:S10"/>
    <mergeCell ref="Q11:S11"/>
    <mergeCell ref="Q12:S18"/>
    <mergeCell ref="A14:B14"/>
    <mergeCell ref="C14:D14"/>
    <mergeCell ref="A15:B15"/>
    <mergeCell ref="C15:D15"/>
    <mergeCell ref="A16:B16"/>
    <mergeCell ref="C16:D16"/>
    <mergeCell ref="A4:B4"/>
    <mergeCell ref="C4:D4"/>
    <mergeCell ref="E4:J4"/>
    <mergeCell ref="K4:L4"/>
    <mergeCell ref="M4:O4"/>
    <mergeCell ref="Q19:S19"/>
    <mergeCell ref="Q20:S27"/>
    <mergeCell ref="A25:B25"/>
    <mergeCell ref="C25:D25"/>
    <mergeCell ref="A26:B26"/>
    <mergeCell ref="C26:D26"/>
    <mergeCell ref="E26:J26"/>
    <mergeCell ref="K26:L26"/>
    <mergeCell ref="M26:O26"/>
    <mergeCell ref="A27:B27"/>
    <mergeCell ref="C27:D27"/>
    <mergeCell ref="E27:G27"/>
    <mergeCell ref="K27:M27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Týmy</vt:lpstr>
      <vt:lpstr>Průběžné pořadí</vt:lpstr>
      <vt:lpstr>Tabulka Extraliga</vt:lpstr>
      <vt:lpstr>Play off 1. ligy</vt:lpstr>
      <vt:lpstr>Tabulka 1. liga A</vt:lpstr>
      <vt:lpstr>Tabulka 1. liga B</vt:lpstr>
      <vt:lpstr>rozpis extraliga</vt:lpstr>
      <vt:lpstr>rozpis 1. liga</vt:lpstr>
      <vt:lpstr>zápis utkání</vt:lpstr>
      <vt:lpstr>vzor vyplněného zápisu</vt:lpstr>
      <vt:lpstr>soupisky extraliga</vt:lpstr>
      <vt:lpstr>soupisky 1. liga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Brazdic</cp:lastModifiedBy>
  <cp:revision>9</cp:revision>
  <cp:lastPrinted>2018-03-21T20:37:19Z</cp:lastPrinted>
  <dcterms:created xsi:type="dcterms:W3CDTF">1997-01-24T11:07:25Z</dcterms:created>
  <dcterms:modified xsi:type="dcterms:W3CDTF">2022-10-03T18:28:15Z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